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36" windowWidth="36540" windowHeight="19700" activeTab="0"/>
  </bookViews>
  <sheets>
    <sheet name="Report" sheetId="1" r:id="rId1"/>
    <sheet name="Cashbook" sheetId="2" r:id="rId2"/>
    <sheet name="Budget" sheetId="3" r:id="rId3"/>
    <sheet name="PC Assets" sheetId="4" r:id="rId4"/>
  </sheets>
  <definedNames>
    <definedName name="_xlnm.Print_Area" localSheetId="2">'Budget'!$B$1:$D$67</definedName>
    <definedName name="_xlnm.Print_Area" localSheetId="1">'Cashbook'!$B$1:$U$86</definedName>
    <definedName name="_xlnm.Print_Area" localSheetId="0">'Report'!$A$1:$O$45</definedName>
    <definedName name="_xlnm.Print_Titles" localSheetId="1">'Cashbook'!$5:$5</definedName>
  </definedNames>
  <calcPr fullCalcOnLoad="1"/>
</workbook>
</file>

<file path=xl/sharedStrings.xml><?xml version="1.0" encoding="utf-8"?>
<sst xmlns="http://schemas.openxmlformats.org/spreadsheetml/2006/main" count="373" uniqueCount="253">
  <si>
    <t>Totals</t>
  </si>
  <si>
    <t>Asset Record</t>
  </si>
  <si>
    <t>Purchase date</t>
  </si>
  <si>
    <t>Asset description</t>
  </si>
  <si>
    <t>Insurance</t>
  </si>
  <si>
    <t>Avening Parish Council</t>
  </si>
  <si>
    <t>Payments</t>
  </si>
  <si>
    <t>Receipts</t>
  </si>
  <si>
    <t>Chairman's Monthly Report</t>
  </si>
  <si>
    <t>Clerk's Monthly Report</t>
  </si>
  <si>
    <t>Projects update</t>
  </si>
  <si>
    <t>Actual</t>
  </si>
  <si>
    <t>Budgeted</t>
  </si>
  <si>
    <t>Precept</t>
  </si>
  <si>
    <t>Budget</t>
  </si>
  <si>
    <t>Memberships</t>
  </si>
  <si>
    <t>Payroll</t>
  </si>
  <si>
    <t>Projects</t>
  </si>
  <si>
    <t>Emergency Plan</t>
  </si>
  <si>
    <t>Capital Projects</t>
  </si>
  <si>
    <t>phone boxes</t>
  </si>
  <si>
    <t>bus shelter</t>
  </si>
  <si>
    <t>dog and grit  bins</t>
  </si>
  <si>
    <t>Maintenance</t>
  </si>
  <si>
    <t>Other Contractors</t>
  </si>
  <si>
    <t>Council Running Costs</t>
  </si>
  <si>
    <t xml:space="preserve">Expenses/allowances </t>
  </si>
  <si>
    <t>printing</t>
  </si>
  <si>
    <t>office supplies</t>
  </si>
  <si>
    <t>GAPTC</t>
  </si>
  <si>
    <t>SLCC</t>
  </si>
  <si>
    <t>GRCC</t>
  </si>
  <si>
    <t>CPRE</t>
  </si>
  <si>
    <t>Glos Wildlife Trust</t>
  </si>
  <si>
    <t>Information Commissioner</t>
  </si>
  <si>
    <t>Training</t>
  </si>
  <si>
    <t>Other Costs</t>
  </si>
  <si>
    <t>Meeting Room Hire</t>
  </si>
  <si>
    <t>Chairman's Allowance</t>
  </si>
  <si>
    <t>Website</t>
  </si>
  <si>
    <t>Audit</t>
  </si>
  <si>
    <t>Land registration &amp; associated legal fees</t>
  </si>
  <si>
    <t>Lease and associated legal costs</t>
  </si>
  <si>
    <t>Reserves</t>
  </si>
  <si>
    <t>Amount</t>
  </si>
  <si>
    <t>Cheques for approval</t>
  </si>
  <si>
    <t>Details</t>
  </si>
  <si>
    <t>Budget Heads</t>
  </si>
  <si>
    <t>Spend breakdown</t>
  </si>
  <si>
    <t>Spend YTD</t>
  </si>
  <si>
    <t>Committed</t>
  </si>
  <si>
    <t>Comment</t>
  </si>
  <si>
    <t>Bank Reconciliation</t>
  </si>
  <si>
    <t>Total receipts</t>
  </si>
  <si>
    <t>Total payments</t>
  </si>
  <si>
    <t>Cheques issued not presented</t>
  </si>
  <si>
    <t>Closing balance</t>
  </si>
  <si>
    <t>Avening Parish Council Monthly Report</t>
  </si>
  <si>
    <t>High int a/c</t>
  </si>
  <si>
    <t>30 day a/c</t>
  </si>
  <si>
    <t>Annual Receipts Summary</t>
  </si>
  <si>
    <t>Payment</t>
  </si>
  <si>
    <t xml:space="preserve">Date </t>
  </si>
  <si>
    <t>Description</t>
  </si>
  <si>
    <t>Method</t>
  </si>
  <si>
    <t>Receipt</t>
  </si>
  <si>
    <t>Interest</t>
  </si>
  <si>
    <t>Other</t>
  </si>
  <si>
    <t>VAT</t>
  </si>
  <si>
    <t xml:space="preserve"> Salaries</t>
  </si>
  <si>
    <t>Clerk's Exp</t>
  </si>
  <si>
    <t>Bal b/fwd</t>
  </si>
  <si>
    <t>NALC</t>
  </si>
  <si>
    <t>Victim Support</t>
  </si>
  <si>
    <t>Sub totals</t>
  </si>
  <si>
    <t>Business 30 Day Notice</t>
  </si>
  <si>
    <t>Bal c/fwd</t>
  </si>
  <si>
    <t>Treasurer Account</t>
  </si>
  <si>
    <t>High Interest Deposit Account</t>
  </si>
  <si>
    <t>Plus Receipts</t>
  </si>
  <si>
    <t>Less Payments</t>
  </si>
  <si>
    <t>Less Unpresented Cheques</t>
  </si>
  <si>
    <t>Closing Balance</t>
  </si>
  <si>
    <t>Unique Ref No</t>
  </si>
  <si>
    <t>Check</t>
  </si>
  <si>
    <t>Payment Method</t>
  </si>
  <si>
    <t>Valuation as at 31st March 2013</t>
  </si>
  <si>
    <t>N/A</t>
  </si>
  <si>
    <t>Woodstock Triangle</t>
  </si>
  <si>
    <t>Point Road / High Street Triangle</t>
  </si>
  <si>
    <t>Rectory Lane Playing Fields</t>
  </si>
  <si>
    <t>Ash Path (Between High Street and Rectory Lane</t>
  </si>
  <si>
    <t>Custodian Trustee of Village Hall</t>
  </si>
  <si>
    <t>Play Field surfaces</t>
  </si>
  <si>
    <t>5 x Dog Bins (Pound Hill, Playing Field, Sunground. West End, Mays Lane)</t>
  </si>
  <si>
    <t>6 x Litter Bins (3 at Playing Field, Sunground, Mays Lane Bus Shelter)</t>
  </si>
  <si>
    <t>3 X Grit Bins (Sandford Leaze, School, Post Office)</t>
  </si>
  <si>
    <t>3 x Bus Shelters ( Mays Lane, Hampton Hill, High Street)</t>
  </si>
  <si>
    <t>Fence (at Ash Path)</t>
  </si>
  <si>
    <t>2 x Telephone Kiosks (Point Road and Nags Head</t>
  </si>
  <si>
    <t>1 x Bench Seat (Rectory Lane)</t>
  </si>
  <si>
    <t>4 x Notice Boards (Nags Head, 2 at Vidllage Hall, 1 not used</t>
  </si>
  <si>
    <t>Village Sign (High Street)</t>
  </si>
  <si>
    <t>High Viz Jackets and Litter Pickers</t>
  </si>
  <si>
    <t>2013/14</t>
  </si>
  <si>
    <t>Comments</t>
  </si>
  <si>
    <t>Playing Field</t>
  </si>
  <si>
    <t>notice boards</t>
  </si>
  <si>
    <t>Seat in Rectory Lane</t>
  </si>
  <si>
    <t>Grass cutting</t>
  </si>
  <si>
    <t>Deeds Storage</t>
  </si>
  <si>
    <t>Ear marked reserves for road crossing</t>
  </si>
  <si>
    <t>Other costs</t>
  </si>
  <si>
    <t>VAT (to be reclaimed)</t>
  </si>
  <si>
    <t xml:space="preserve">RECEIPTS  </t>
  </si>
  <si>
    <t xml:space="preserve">C/F 1 April </t>
  </si>
  <si>
    <t>HMRC (SMP refund)</t>
  </si>
  <si>
    <t>VAT Refund</t>
  </si>
  <si>
    <t>Estimated</t>
  </si>
  <si>
    <t>Estimated - Dependent upon balance at the end of the year</t>
  </si>
  <si>
    <t>2013-14</t>
  </si>
  <si>
    <t>TOTAL</t>
  </si>
  <si>
    <t>TOTAL RESERVES</t>
  </si>
  <si>
    <t>General Reserves</t>
  </si>
  <si>
    <t>AUDIT &amp; LEGAL</t>
  </si>
  <si>
    <t>OTHER COSTS</t>
  </si>
  <si>
    <t>MEMBERSHIPS</t>
  </si>
  <si>
    <t>COUNCIL RUNNING COSTS</t>
  </si>
  <si>
    <t>MAINTENANCE</t>
  </si>
  <si>
    <t>CAPITAL PROJECTS</t>
  </si>
  <si>
    <t>PROJECTS</t>
  </si>
  <si>
    <t xml:space="preserve">COMMUNITY FUND            </t>
  </si>
  <si>
    <t>Countryside Conservation</t>
  </si>
  <si>
    <t>General</t>
  </si>
  <si>
    <t xml:space="preserve">Avening Parish Council </t>
  </si>
  <si>
    <t>Community Fund</t>
  </si>
  <si>
    <t>Audit &amp; Legal</t>
  </si>
  <si>
    <t>M'ships</t>
  </si>
  <si>
    <t>Balance</t>
  </si>
  <si>
    <t>Difference</t>
  </si>
  <si>
    <t>Opening Balance at the Bank</t>
  </si>
  <si>
    <t>Reserves  *</t>
  </si>
  <si>
    <t>*  Recommended - hold up to the value of the Precept</t>
  </si>
  <si>
    <t>CLOSING BALANCES:</t>
  </si>
  <si>
    <t>Plus Unpresented Receipts</t>
  </si>
  <si>
    <t>Budget 2014-2015</t>
  </si>
  <si>
    <t>Less Unpresented Cheques  (Bold)</t>
  </si>
  <si>
    <t>C Braidwood - Clerk's Salary &amp; Expenses</t>
  </si>
  <si>
    <t>John Collinson - Projects Manager</t>
  </si>
  <si>
    <t>HMRC</t>
  </si>
  <si>
    <t>AVENING  PARISH COUNCIL - CASH BOOK   2015  /  2016</t>
  </si>
  <si>
    <t>R1</t>
  </si>
  <si>
    <t>P1</t>
  </si>
  <si>
    <t>GAPTC - Subscription</t>
  </si>
  <si>
    <t>BACS</t>
  </si>
  <si>
    <t>P2</t>
  </si>
  <si>
    <t>P3</t>
  </si>
  <si>
    <t>IPP - John Collinson</t>
  </si>
  <si>
    <t>P4</t>
  </si>
  <si>
    <t>CDC - Leaflet Printing</t>
  </si>
  <si>
    <t>R2</t>
  </si>
  <si>
    <t>R3</t>
  </si>
  <si>
    <t>R4</t>
  </si>
  <si>
    <t>Attached</t>
  </si>
  <si>
    <t>Unpresented Payment</t>
  </si>
  <si>
    <t>P5</t>
  </si>
  <si>
    <t>Avendale Garden Maintenance</t>
  </si>
  <si>
    <t>P6</t>
  </si>
  <si>
    <t>P7</t>
  </si>
  <si>
    <t>HMRC - PAYE</t>
  </si>
  <si>
    <t>P8</t>
  </si>
  <si>
    <t>R5</t>
  </si>
  <si>
    <t>P9</t>
  </si>
  <si>
    <t>Dartington Crystal</t>
  </si>
  <si>
    <t>P10</t>
  </si>
  <si>
    <t>Came &amp; Co</t>
  </si>
  <si>
    <t>P11</t>
  </si>
  <si>
    <t>J-Bookkeeppers</t>
  </si>
  <si>
    <t>R6</t>
  </si>
  <si>
    <t>R7</t>
  </si>
  <si>
    <t>P12</t>
  </si>
  <si>
    <t>P13</t>
  </si>
  <si>
    <t>R8</t>
  </si>
  <si>
    <t>P14</t>
  </si>
  <si>
    <t>P15</t>
  </si>
  <si>
    <t>P16</t>
  </si>
  <si>
    <t>Slater4 Ltd</t>
  </si>
  <si>
    <t>P17</t>
  </si>
  <si>
    <t>R9</t>
  </si>
  <si>
    <t>P18</t>
  </si>
  <si>
    <t>P &amp; R Heating Ltd - Memorial Hall</t>
  </si>
  <si>
    <t>P19</t>
  </si>
  <si>
    <t>Sue Ryder</t>
  </si>
  <si>
    <t>Citizens Advice Bureau</t>
  </si>
  <si>
    <t>Gloucestershire Wildlife Fund</t>
  </si>
  <si>
    <t>P20</t>
  </si>
  <si>
    <t>P21</t>
  </si>
  <si>
    <t>P22</t>
  </si>
  <si>
    <t>P23</t>
  </si>
  <si>
    <t>P24</t>
  </si>
  <si>
    <t>R10</t>
  </si>
  <si>
    <t>R11</t>
  </si>
  <si>
    <t xml:space="preserve">  </t>
  </si>
  <si>
    <t>P25</t>
  </si>
  <si>
    <t>P26</t>
  </si>
  <si>
    <t>P27</t>
  </si>
  <si>
    <t>P28</t>
  </si>
  <si>
    <t>Grant Thornton - External Auditor</t>
  </si>
  <si>
    <t>P29</t>
  </si>
  <si>
    <t>Chinnick Theatre Services</t>
  </si>
  <si>
    <t>P30</t>
  </si>
  <si>
    <t>Avening WI - Refreshments</t>
  </si>
  <si>
    <t>P31</t>
  </si>
  <si>
    <t>C Grayson - Hall Flooring</t>
  </si>
  <si>
    <t>P32</t>
  </si>
  <si>
    <t>R12</t>
  </si>
  <si>
    <t>R13</t>
  </si>
  <si>
    <t>R14</t>
  </si>
  <si>
    <t>GAPTC - Training</t>
  </si>
  <si>
    <t>PLEASE NOTE:   £7,000 MOVED FROM RESERVES TO CAPITAL PROJECTS FOR HALL REFURBISHMENT - SEPT 2015</t>
  </si>
  <si>
    <t>P33</t>
  </si>
  <si>
    <t>P34</t>
  </si>
  <si>
    <t>P35</t>
  </si>
  <si>
    <t>P36</t>
  </si>
  <si>
    <t>P37</t>
  </si>
  <si>
    <t>P38</t>
  </si>
  <si>
    <t>Avening PCC - Churchyard</t>
  </si>
  <si>
    <t>P39</t>
  </si>
  <si>
    <t>Slater 4 Ltd</t>
  </si>
  <si>
    <t>P40</t>
  </si>
  <si>
    <t>R15</t>
  </si>
  <si>
    <t>P41</t>
  </si>
  <si>
    <t>Lloyds Bank</t>
  </si>
  <si>
    <t>]</t>
  </si>
  <si>
    <t>CDC - Walks Leaflets</t>
  </si>
  <si>
    <t>Memorial Hall - PC Meetings</t>
  </si>
  <si>
    <t>Memorial Hall - Youth Club Meetings</t>
  </si>
  <si>
    <t>GRCC - Online Mapping Workshop</t>
  </si>
  <si>
    <t>Plusnet - Broadband</t>
  </si>
  <si>
    <t>Brian Jarvis - Bus Shelter</t>
  </si>
  <si>
    <t>Avendale Garden Service - Grass cutting</t>
  </si>
  <si>
    <t>§</t>
  </si>
  <si>
    <t>British Legion - Poppy Wreath</t>
  </si>
  <si>
    <t>R &amp; J Pearce - External Socket on T Kiosk</t>
  </si>
  <si>
    <t>Stan Gough Electrics</t>
  </si>
  <si>
    <t>P42</t>
  </si>
  <si>
    <t>P43</t>
  </si>
  <si>
    <t>P44</t>
  </si>
  <si>
    <t>P45</t>
  </si>
  <si>
    <t>DD</t>
  </si>
  <si>
    <t>R16</t>
  </si>
  <si>
    <t>R17</t>
  </si>
  <si>
    <t>November 2015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</si>
</sst>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/m/yy;@"/>
    <numFmt numFmtId="166" formatCode="d\-mmm"/>
    <numFmt numFmtId="167" formatCode="d\-mmm\-yy"/>
    <numFmt numFmtId="168" formatCode="#,##0.00_ ;\-#,##0.00\ "/>
    <numFmt numFmtId="169" formatCode="0.0"/>
    <numFmt numFmtId="170" formatCode="#,##0.0"/>
    <numFmt numFmtId="171" formatCode="[$-809]dd\ mmmm\ yyyy"/>
    <numFmt numFmtId="172" formatCode="dd/mm/yyyy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8"/>
      <name val="Arial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sz val="9"/>
      <name val="Arial"/>
      <family val="2"/>
    </font>
    <font>
      <b/>
      <sz val="10"/>
      <color indexed="56"/>
      <name val="Arial"/>
      <family val="0"/>
    </font>
    <font>
      <u val="single"/>
      <sz val="10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alibri"/>
      <family val="2"/>
    </font>
    <font>
      <b/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alibri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alibri"/>
      <family val="2"/>
    </font>
    <font>
      <b/>
      <sz val="10"/>
      <color rgb="FF003366"/>
      <name val="Arial"/>
      <family val="0"/>
    </font>
    <font>
      <sz val="10"/>
      <color rgb="FF00336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2" fillId="33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Fill="1" applyBorder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0" borderId="0" xfId="59">
      <alignment/>
      <protection/>
    </xf>
    <xf numFmtId="0" fontId="42" fillId="0" borderId="0" xfId="57">
      <alignment/>
      <protection/>
    </xf>
    <xf numFmtId="0" fontId="0" fillId="0" borderId="16" xfId="59" applyBorder="1" applyAlignment="1">
      <alignment horizontal="center"/>
      <protection/>
    </xf>
    <xf numFmtId="0" fontId="0" fillId="0" borderId="16" xfId="59" applyBorder="1">
      <alignment/>
      <protection/>
    </xf>
    <xf numFmtId="0" fontId="0" fillId="0" borderId="0" xfId="59" applyBorder="1">
      <alignment/>
      <protection/>
    </xf>
    <xf numFmtId="0" fontId="7" fillId="0" borderId="17" xfId="59" applyFont="1" applyBorder="1" applyAlignment="1">
      <alignment horizontal="center"/>
      <protection/>
    </xf>
    <xf numFmtId="0" fontId="7" fillId="0" borderId="17" xfId="59" applyFont="1" applyBorder="1">
      <alignment/>
      <protection/>
    </xf>
    <xf numFmtId="0" fontId="8" fillId="0" borderId="18" xfId="59" applyFont="1" applyBorder="1" applyAlignment="1">
      <alignment horizontal="center"/>
      <protection/>
    </xf>
    <xf numFmtId="0" fontId="8" fillId="0" borderId="19" xfId="59" applyFont="1" applyBorder="1" applyAlignment="1">
      <alignment horizontal="center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166" fontId="7" fillId="0" borderId="20" xfId="59" applyNumberFormat="1" applyFont="1" applyBorder="1" applyAlignment="1">
      <alignment horizontal="center"/>
      <protection/>
    </xf>
    <xf numFmtId="43" fontId="7" fillId="0" borderId="21" xfId="59" applyNumberFormat="1" applyFont="1" applyBorder="1">
      <alignment/>
      <protection/>
    </xf>
    <xf numFmtId="43" fontId="7" fillId="0" borderId="22" xfId="59" applyNumberFormat="1" applyFont="1" applyBorder="1">
      <alignment/>
      <protection/>
    </xf>
    <xf numFmtId="43" fontId="7" fillId="0" borderId="20" xfId="59" applyNumberFormat="1" applyFont="1" applyBorder="1">
      <alignment/>
      <protection/>
    </xf>
    <xf numFmtId="43" fontId="7" fillId="0" borderId="0" xfId="59" applyNumberFormat="1" applyFont="1" applyAlignment="1">
      <alignment horizontal="center"/>
      <protection/>
    </xf>
    <xf numFmtId="43" fontId="42" fillId="0" borderId="0" xfId="57" applyNumberFormat="1" applyBorder="1">
      <alignment/>
      <protection/>
    </xf>
    <xf numFmtId="4" fontId="42" fillId="0" borderId="0" xfId="57" applyNumberFormat="1">
      <alignment/>
      <protection/>
    </xf>
    <xf numFmtId="43" fontId="7" fillId="0" borderId="0" xfId="59" applyNumberFormat="1" applyFont="1" applyBorder="1">
      <alignment/>
      <protection/>
    </xf>
    <xf numFmtId="43" fontId="7" fillId="0" borderId="0" xfId="59" applyNumberFormat="1" applyFont="1">
      <alignment/>
      <protection/>
    </xf>
    <xf numFmtId="16" fontId="7" fillId="0" borderId="23" xfId="59" applyNumberFormat="1" applyFont="1" applyBorder="1" applyAlignment="1">
      <alignment horizontal="center"/>
      <protection/>
    </xf>
    <xf numFmtId="16" fontId="7" fillId="0" borderId="0" xfId="59" applyNumberFormat="1" applyFont="1" applyBorder="1" applyAlignment="1">
      <alignment horizontal="center"/>
      <protection/>
    </xf>
    <xf numFmtId="0" fontId="8" fillId="0" borderId="11" xfId="59" applyFont="1" applyBorder="1">
      <alignment/>
      <protection/>
    </xf>
    <xf numFmtId="0" fontId="8" fillId="0" borderId="12" xfId="59" applyFont="1" applyBorder="1">
      <alignment/>
      <protection/>
    </xf>
    <xf numFmtId="43" fontId="8" fillId="0" borderId="13" xfId="59" applyNumberFormat="1" applyFont="1" applyBorder="1">
      <alignment/>
      <protection/>
    </xf>
    <xf numFmtId="43" fontId="8" fillId="0" borderId="0" xfId="59" applyNumberFormat="1" applyFont="1" applyBorder="1">
      <alignment/>
      <protection/>
    </xf>
    <xf numFmtId="43" fontId="59" fillId="0" borderId="0" xfId="57" applyNumberFormat="1" applyFont="1">
      <alignment/>
      <protection/>
    </xf>
    <xf numFmtId="43" fontId="7" fillId="0" borderId="12" xfId="59" applyNumberFormat="1" applyFont="1" applyBorder="1">
      <alignment/>
      <protection/>
    </xf>
    <xf numFmtId="167" fontId="7" fillId="0" borderId="0" xfId="59" applyNumberFormat="1" applyFont="1" applyBorder="1" applyAlignment="1">
      <alignment horizontal="center"/>
      <protection/>
    </xf>
    <xf numFmtId="164" fontId="7" fillId="0" borderId="0" xfId="59" applyNumberFormat="1" applyFont="1" applyBorder="1">
      <alignment/>
      <protection/>
    </xf>
    <xf numFmtId="0" fontId="7" fillId="0" borderId="0" xfId="59" applyFont="1" applyBorder="1" applyAlignment="1">
      <alignment horizontal="center"/>
      <protection/>
    </xf>
    <xf numFmtId="0" fontId="59" fillId="0" borderId="0" xfId="57" applyFont="1">
      <alignment/>
      <protection/>
    </xf>
    <xf numFmtId="4" fontId="59" fillId="0" borderId="0" xfId="57" applyNumberFormat="1" applyFont="1">
      <alignment/>
      <protection/>
    </xf>
    <xf numFmtId="43" fontId="60" fillId="0" borderId="0" xfId="57" applyNumberFormat="1" applyFont="1" applyBorder="1">
      <alignment/>
      <protection/>
    </xf>
    <xf numFmtId="168" fontId="7" fillId="0" borderId="0" xfId="59" applyNumberFormat="1" applyFont="1" applyAlignment="1">
      <alignment horizontal="center"/>
      <protection/>
    </xf>
    <xf numFmtId="0" fontId="8" fillId="15" borderId="19" xfId="59" applyFont="1" applyFill="1" applyBorder="1" applyAlignment="1">
      <alignment horizontal="center"/>
      <protection/>
    </xf>
    <xf numFmtId="0" fontId="0" fillId="0" borderId="0" xfId="0" applyNumberFormat="1" applyFont="1" applyAlignment="1">
      <alignment horizontal="left" vertical="top"/>
    </xf>
    <xf numFmtId="0" fontId="61" fillId="0" borderId="0" xfId="0" applyFont="1" applyAlignment="1">
      <alignment/>
    </xf>
    <xf numFmtId="0" fontId="0" fillId="0" borderId="0" xfId="0" applyNumberFormat="1" applyAlignment="1">
      <alignment horizontal="left" vertical="top"/>
    </xf>
    <xf numFmtId="0" fontId="61" fillId="0" borderId="0" xfId="0" applyFont="1" applyAlignment="1">
      <alignment wrapText="1"/>
    </xf>
    <xf numFmtId="14" fontId="2" fillId="18" borderId="10" xfId="0" applyNumberFormat="1" applyFont="1" applyFill="1" applyBorder="1" applyAlignment="1">
      <alignment wrapText="1"/>
    </xf>
    <xf numFmtId="0" fontId="2" fillId="18" borderId="10" xfId="0" applyFont="1" applyFill="1" applyBorder="1" applyAlignment="1">
      <alignment wrapText="1"/>
    </xf>
    <xf numFmtId="7" fontId="61" fillId="0" borderId="0" xfId="42" applyNumberFormat="1" applyFont="1" applyAlignment="1">
      <alignment/>
    </xf>
    <xf numFmtId="0" fontId="42" fillId="0" borderId="0" xfId="58">
      <alignment/>
      <protection/>
    </xf>
    <xf numFmtId="0" fontId="62" fillId="0" borderId="0" xfId="58" applyFont="1">
      <alignment/>
      <protection/>
    </xf>
    <xf numFmtId="0" fontId="42" fillId="0" borderId="0" xfId="58" applyAlignment="1">
      <alignment wrapText="1"/>
      <protection/>
    </xf>
    <xf numFmtId="0" fontId="63" fillId="0" borderId="0" xfId="58" applyFont="1">
      <alignment/>
      <protection/>
    </xf>
    <xf numFmtId="0" fontId="63" fillId="0" borderId="0" xfId="58" applyFont="1" applyAlignment="1">
      <alignment wrapText="1"/>
      <protection/>
    </xf>
    <xf numFmtId="4" fontId="63" fillId="0" borderId="0" xfId="58" applyNumberFormat="1" applyFont="1">
      <alignment/>
      <protection/>
    </xf>
    <xf numFmtId="0" fontId="61" fillId="0" borderId="0" xfId="58" applyFont="1" applyAlignment="1">
      <alignment wrapText="1"/>
      <protection/>
    </xf>
    <xf numFmtId="4" fontId="64" fillId="0" borderId="24" xfId="58" applyNumberFormat="1" applyFont="1" applyBorder="1">
      <alignment/>
      <protection/>
    </xf>
    <xf numFmtId="0" fontId="61" fillId="0" borderId="0" xfId="58" applyFont="1" applyAlignment="1">
      <alignment horizontal="right"/>
      <protection/>
    </xf>
    <xf numFmtId="4" fontId="61" fillId="0" borderId="0" xfId="58" applyNumberFormat="1" applyFont="1">
      <alignment/>
      <protection/>
    </xf>
    <xf numFmtId="0" fontId="42" fillId="0" borderId="0" xfId="58" applyAlignment="1">
      <alignment vertical="top"/>
      <protection/>
    </xf>
    <xf numFmtId="0" fontId="63" fillId="0" borderId="0" xfId="58" applyFont="1" applyAlignment="1">
      <alignment vertical="top"/>
      <protection/>
    </xf>
    <xf numFmtId="0" fontId="61" fillId="0" borderId="0" xfId="58" applyFont="1" applyAlignment="1">
      <alignment vertical="top" wrapText="1"/>
      <protection/>
    </xf>
    <xf numFmtId="4" fontId="61" fillId="0" borderId="0" xfId="58" applyNumberFormat="1" applyFont="1" applyAlignment="1">
      <alignment vertical="top"/>
      <protection/>
    </xf>
    <xf numFmtId="0" fontId="61" fillId="0" borderId="0" xfId="58" applyFont="1" applyAlignment="1">
      <alignment horizontal="right" vertical="center"/>
      <protection/>
    </xf>
    <xf numFmtId="0" fontId="65" fillId="0" borderId="0" xfId="58" applyFont="1" applyAlignment="1">
      <alignment wrapText="1"/>
      <protection/>
    </xf>
    <xf numFmtId="0" fontId="64" fillId="0" borderId="0" xfId="58" applyFont="1" applyAlignment="1">
      <alignment horizontal="center"/>
      <protection/>
    </xf>
    <xf numFmtId="0" fontId="64" fillId="0" borderId="0" xfId="58" applyFont="1">
      <alignment/>
      <protection/>
    </xf>
    <xf numFmtId="3" fontId="10" fillId="0" borderId="0" xfId="58" applyNumberFormat="1" applyFont="1" applyBorder="1">
      <alignment/>
      <protection/>
    </xf>
    <xf numFmtId="0" fontId="10" fillId="0" borderId="0" xfId="58" applyFont="1">
      <alignment/>
      <protection/>
    </xf>
    <xf numFmtId="3" fontId="10" fillId="0" borderId="19" xfId="58" applyNumberFormat="1" applyFont="1" applyBorder="1">
      <alignment/>
      <protection/>
    </xf>
    <xf numFmtId="0" fontId="10" fillId="0" borderId="0" xfId="58" applyFont="1" applyAlignment="1">
      <alignment horizontal="right"/>
      <protection/>
    </xf>
    <xf numFmtId="3" fontId="61" fillId="0" borderId="0" xfId="58" applyNumberFormat="1" applyFont="1">
      <alignment/>
      <protection/>
    </xf>
    <xf numFmtId="0" fontId="11" fillId="0" borderId="0" xfId="58" applyFont="1" applyAlignment="1">
      <alignment horizontal="right"/>
      <protection/>
    </xf>
    <xf numFmtId="3" fontId="10" fillId="0" borderId="12" xfId="58" applyNumberFormat="1" applyFont="1" applyBorder="1">
      <alignment/>
      <protection/>
    </xf>
    <xf numFmtId="0" fontId="12" fillId="0" borderId="0" xfId="58" applyFont="1" applyAlignment="1">
      <alignment horizontal="right"/>
      <protection/>
    </xf>
    <xf numFmtId="3" fontId="64" fillId="0" borderId="12" xfId="58" applyNumberFormat="1" applyFont="1" applyBorder="1">
      <alignment/>
      <protection/>
    </xf>
    <xf numFmtId="0" fontId="11" fillId="0" borderId="0" xfId="58" applyFont="1" applyFill="1" applyAlignment="1">
      <alignment horizontal="right"/>
      <protection/>
    </xf>
    <xf numFmtId="3" fontId="61" fillId="0" borderId="0" xfId="58" applyNumberFormat="1" applyFont="1" applyAlignment="1">
      <alignment horizontal="center" wrapText="1"/>
      <protection/>
    </xf>
    <xf numFmtId="0" fontId="10" fillId="0" borderId="0" xfId="58" applyFont="1" applyFill="1" applyAlignment="1">
      <alignment horizontal="right"/>
      <protection/>
    </xf>
    <xf numFmtId="3" fontId="61" fillId="0" borderId="0" xfId="58" applyNumberFormat="1" applyFont="1" applyFill="1">
      <alignment/>
      <protection/>
    </xf>
    <xf numFmtId="3" fontId="61" fillId="0" borderId="0" xfId="58" applyNumberFormat="1" applyFont="1" applyAlignment="1">
      <alignment vertical="center"/>
      <protection/>
    </xf>
    <xf numFmtId="0" fontId="12" fillId="0" borderId="0" xfId="58" applyFont="1" applyAlignment="1">
      <alignment horizontal="right" vertical="center"/>
      <protection/>
    </xf>
    <xf numFmtId="3" fontId="64" fillId="0" borderId="12" xfId="58" applyNumberFormat="1" applyFont="1" applyFill="1" applyBorder="1">
      <alignment/>
      <protection/>
    </xf>
    <xf numFmtId="0" fontId="63" fillId="0" borderId="0" xfId="58" applyFont="1" applyAlignment="1">
      <alignment horizontal="left" wrapText="1"/>
      <protection/>
    </xf>
    <xf numFmtId="0" fontId="61" fillId="0" borderId="0" xfId="58" applyFont="1" applyAlignment="1">
      <alignment horizontal="left" vertical="center" wrapText="1"/>
      <protection/>
    </xf>
    <xf numFmtId="3" fontId="10" fillId="0" borderId="12" xfId="58" applyNumberFormat="1" applyFont="1" applyBorder="1" applyAlignment="1">
      <alignment vertical="center"/>
      <protection/>
    </xf>
    <xf numFmtId="0" fontId="11" fillId="0" borderId="0" xfId="58" applyFont="1" applyAlignment="1">
      <alignment horizontal="right" wrapText="1"/>
      <protection/>
    </xf>
    <xf numFmtId="0" fontId="66" fillId="0" borderId="0" xfId="58" applyFont="1" applyAlignment="1">
      <alignment horizontal="center" vertical="center" wrapText="1"/>
      <protection/>
    </xf>
    <xf numFmtId="0" fontId="66" fillId="0" borderId="0" xfId="58" applyFont="1" applyAlignment="1">
      <alignment horizontal="center"/>
      <protection/>
    </xf>
    <xf numFmtId="0" fontId="66" fillId="0" borderId="0" xfId="58" applyFont="1" applyAlignment="1">
      <alignment horizontal="center" wrapText="1"/>
      <protection/>
    </xf>
    <xf numFmtId="0" fontId="67" fillId="0" borderId="0" xfId="58" applyFont="1">
      <alignment/>
      <protection/>
    </xf>
    <xf numFmtId="0" fontId="57" fillId="13" borderId="0" xfId="58" applyFont="1" applyFill="1">
      <alignment/>
      <protection/>
    </xf>
    <xf numFmtId="0" fontId="57" fillId="8" borderId="0" xfId="58" applyFont="1" applyFill="1">
      <alignment/>
      <protection/>
    </xf>
    <xf numFmtId="0" fontId="2" fillId="0" borderId="10" xfId="0" applyFont="1" applyBorder="1" applyAlignment="1">
      <alignment horizontal="center" vertical="center" wrapText="1"/>
    </xf>
    <xf numFmtId="0" fontId="8" fillId="0" borderId="25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23" xfId="59" applyFont="1" applyBorder="1" applyAlignment="1">
      <alignment horizontal="center" vertical="center"/>
      <protection/>
    </xf>
    <xf numFmtId="0" fontId="8" fillId="0" borderId="26" xfId="59" applyFont="1" applyBorder="1" applyAlignment="1">
      <alignment horizontal="center" vertical="center"/>
      <protection/>
    </xf>
    <xf numFmtId="0" fontId="8" fillId="0" borderId="27" xfId="59" applyFont="1" applyBorder="1" applyAlignment="1">
      <alignment horizontal="center" vertical="center"/>
      <protection/>
    </xf>
    <xf numFmtId="0" fontId="8" fillId="0" borderId="23" xfId="59" applyFont="1" applyBorder="1" applyAlignment="1">
      <alignment horizontal="center" vertical="center" wrapText="1"/>
      <protection/>
    </xf>
    <xf numFmtId="0" fontId="8" fillId="0" borderId="26" xfId="59" applyFont="1" applyBorder="1" applyAlignment="1">
      <alignment horizontal="center" vertical="center" wrapText="1"/>
      <protection/>
    </xf>
    <xf numFmtId="0" fontId="8" fillId="0" borderId="28" xfId="59" applyFont="1" applyBorder="1" applyAlignment="1">
      <alignment horizontal="center" vertical="center" wrapText="1"/>
      <protection/>
    </xf>
    <xf numFmtId="0" fontId="8" fillId="0" borderId="25" xfId="59" applyFont="1" applyBorder="1" applyAlignment="1">
      <alignment horizontal="center" vertical="center" wrapText="1"/>
      <protection/>
    </xf>
    <xf numFmtId="0" fontId="8" fillId="0" borderId="27" xfId="59" applyFont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22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2" fillId="0" borderId="28" xfId="0" applyNumberFormat="1" applyFont="1" applyBorder="1" applyAlignment="1">
      <alignment/>
    </xf>
    <xf numFmtId="4" fontId="57" fillId="13" borderId="0" xfId="58" applyNumberFormat="1" applyFont="1" applyFill="1" applyAlignment="1">
      <alignment horizontal="left"/>
      <protection/>
    </xf>
    <xf numFmtId="0" fontId="0" fillId="0" borderId="14" xfId="0" applyFont="1" applyBorder="1" applyAlignment="1">
      <alignment/>
    </xf>
    <xf numFmtId="4" fontId="0" fillId="0" borderId="22" xfId="0" applyNumberFormat="1" applyFont="1" applyBorder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>
      <alignment horizontal="left" vertical="top"/>
    </xf>
    <xf numFmtId="43" fontId="59" fillId="0" borderId="0" xfId="42" applyFont="1" applyAlignment="1">
      <alignment/>
    </xf>
    <xf numFmtId="0" fontId="13" fillId="0" borderId="0" xfId="0" applyFont="1" applyBorder="1" applyAlignment="1">
      <alignment/>
    </xf>
    <xf numFmtId="2" fontId="0" fillId="0" borderId="0" xfId="0" applyNumberFormat="1" applyAlignment="1">
      <alignment/>
    </xf>
    <xf numFmtId="168" fontId="42" fillId="0" borderId="0" xfId="57" applyNumberFormat="1">
      <alignment/>
      <protection/>
    </xf>
    <xf numFmtId="43" fontId="68" fillId="0" borderId="0" xfId="57" applyNumberFormat="1" applyFont="1">
      <alignment/>
      <protection/>
    </xf>
    <xf numFmtId="0" fontId="7" fillId="0" borderId="0" xfId="59" applyFont="1" applyBorder="1">
      <alignment/>
      <protection/>
    </xf>
    <xf numFmtId="43" fontId="60" fillId="0" borderId="24" xfId="57" applyNumberFormat="1" applyFont="1" applyBorder="1">
      <alignment/>
      <protection/>
    </xf>
    <xf numFmtId="43" fontId="59" fillId="0" borderId="12" xfId="57" applyNumberFormat="1" applyFont="1" applyBorder="1">
      <alignment/>
      <protection/>
    </xf>
    <xf numFmtId="0" fontId="0" fillId="0" borderId="0" xfId="0" applyFont="1" applyAlignment="1">
      <alignment/>
    </xf>
    <xf numFmtId="4" fontId="10" fillId="0" borderId="12" xfId="58" applyNumberFormat="1" applyFont="1" applyBorder="1" applyAlignment="1">
      <alignment vertical="center"/>
      <protection/>
    </xf>
    <xf numFmtId="0" fontId="13" fillId="0" borderId="14" xfId="0" applyFont="1" applyBorder="1" applyAlignment="1">
      <alignment/>
    </xf>
    <xf numFmtId="4" fontId="2" fillId="0" borderId="13" xfId="42" applyNumberFormat="1" applyFont="1" applyBorder="1" applyAlignment="1">
      <alignment/>
    </xf>
    <xf numFmtId="0" fontId="57" fillId="0" borderId="0" xfId="57" applyFont="1">
      <alignment/>
      <protection/>
    </xf>
    <xf numFmtId="0" fontId="3" fillId="0" borderId="12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vertical="top" wrapText="1"/>
    </xf>
    <xf numFmtId="0" fontId="3" fillId="0" borderId="28" xfId="0" applyNumberFormat="1" applyFont="1" applyFill="1" applyBorder="1" applyAlignment="1">
      <alignment vertical="top" wrapText="1"/>
    </xf>
    <xf numFmtId="0" fontId="69" fillId="0" borderId="15" xfId="0" applyFont="1" applyBorder="1" applyAlignment="1">
      <alignment vertical="top" wrapText="1"/>
    </xf>
    <xf numFmtId="4" fontId="8" fillId="0" borderId="14" xfId="59" applyNumberFormat="1" applyFont="1" applyFill="1" applyBorder="1">
      <alignment/>
      <protection/>
    </xf>
    <xf numFmtId="43" fontId="7" fillId="0" borderId="0" xfId="59" applyNumberFormat="1" applyFont="1" applyBorder="1" applyAlignment="1">
      <alignment horizontal="left"/>
      <protection/>
    </xf>
    <xf numFmtId="0" fontId="42" fillId="0" borderId="0" xfId="57" applyAlignment="1">
      <alignment horizontal="left"/>
      <protection/>
    </xf>
    <xf numFmtId="168" fontId="59" fillId="0" borderId="0" xfId="57" applyNumberFormat="1" applyFont="1">
      <alignment/>
      <protection/>
    </xf>
    <xf numFmtId="4" fontId="0" fillId="0" borderId="10" xfId="42" applyNumberFormat="1" applyFont="1" applyBorder="1" applyAlignment="1">
      <alignment/>
    </xf>
    <xf numFmtId="43" fontId="7" fillId="0" borderId="0" xfId="0" applyNumberFormat="1" applyFont="1" applyAlignment="1">
      <alignment/>
    </xf>
    <xf numFmtId="0" fontId="8" fillId="0" borderId="10" xfId="59" applyFont="1" applyFill="1" applyBorder="1">
      <alignment/>
      <protection/>
    </xf>
    <xf numFmtId="0" fontId="8" fillId="0" borderId="27" xfId="59" applyFont="1" applyFill="1" applyBorder="1">
      <alignment/>
      <protection/>
    </xf>
    <xf numFmtId="0" fontId="7" fillId="0" borderId="20" xfId="59" applyFont="1" applyFill="1" applyBorder="1">
      <alignment/>
      <protection/>
    </xf>
    <xf numFmtId="0" fontId="7" fillId="0" borderId="21" xfId="59" applyFont="1" applyFill="1" applyBorder="1">
      <alignment/>
      <protection/>
    </xf>
    <xf numFmtId="43" fontId="7" fillId="0" borderId="0" xfId="59" applyNumberFormat="1" applyFont="1" applyFill="1" applyBorder="1">
      <alignment/>
      <protection/>
    </xf>
    <xf numFmtId="168" fontId="8" fillId="0" borderId="19" xfId="59" applyNumberFormat="1" applyFont="1" applyFill="1" applyBorder="1">
      <alignment/>
      <protection/>
    </xf>
    <xf numFmtId="43" fontId="7" fillId="0" borderId="29" xfId="59" applyNumberFormat="1" applyFont="1" applyBorder="1">
      <alignment/>
      <protection/>
    </xf>
    <xf numFmtId="0" fontId="8" fillId="0" borderId="30" xfId="59" applyFont="1" applyBorder="1" applyAlignment="1">
      <alignment horizontal="center" vertical="center"/>
      <protection/>
    </xf>
    <xf numFmtId="0" fontId="8" fillId="36" borderId="20" xfId="59" applyFont="1" applyFill="1" applyBorder="1">
      <alignment/>
      <protection/>
    </xf>
    <xf numFmtId="0" fontId="8" fillId="36" borderId="21" xfId="59" applyFont="1" applyFill="1" applyBorder="1">
      <alignment/>
      <protection/>
    </xf>
    <xf numFmtId="43" fontId="8" fillId="36" borderId="22" xfId="59" applyNumberFormat="1" applyFont="1" applyFill="1" applyBorder="1">
      <alignment/>
      <protection/>
    </xf>
    <xf numFmtId="0" fontId="8" fillId="36" borderId="20" xfId="59" applyFont="1" applyFill="1" applyBorder="1" applyAlignment="1">
      <alignment horizontal="right"/>
      <protection/>
    </xf>
    <xf numFmtId="43" fontId="8" fillId="36" borderId="0" xfId="59" applyNumberFormat="1" applyFont="1" applyFill="1" applyBorder="1">
      <alignment/>
      <protection/>
    </xf>
    <xf numFmtId="43" fontId="8" fillId="36" borderId="31" xfId="59" applyNumberFormat="1" applyFont="1" applyFill="1" applyBorder="1">
      <alignment/>
      <protection/>
    </xf>
    <xf numFmtId="0" fontId="8" fillId="37" borderId="11" xfId="59" applyFont="1" applyFill="1" applyBorder="1">
      <alignment/>
      <protection/>
    </xf>
    <xf numFmtId="0" fontId="8" fillId="37" borderId="12" xfId="59" applyFont="1" applyFill="1" applyBorder="1">
      <alignment/>
      <protection/>
    </xf>
    <xf numFmtId="4" fontId="8" fillId="37" borderId="12" xfId="59" applyNumberFormat="1" applyFont="1" applyFill="1" applyBorder="1">
      <alignment/>
      <protection/>
    </xf>
    <xf numFmtId="0" fontId="8" fillId="37" borderId="14" xfId="59" applyFont="1" applyFill="1" applyBorder="1">
      <alignment/>
      <protection/>
    </xf>
    <xf numFmtId="0" fontId="8" fillId="37" borderId="0" xfId="59" applyFont="1" applyFill="1" applyBorder="1">
      <alignment/>
      <protection/>
    </xf>
    <xf numFmtId="4" fontId="8" fillId="37" borderId="0" xfId="59" applyNumberFormat="1" applyFont="1" applyFill="1" applyBorder="1">
      <alignment/>
      <protection/>
    </xf>
    <xf numFmtId="4" fontId="60" fillId="37" borderId="0" xfId="57" applyNumberFormat="1" applyFont="1" applyFill="1">
      <alignment/>
      <protection/>
    </xf>
    <xf numFmtId="0" fontId="8" fillId="37" borderId="15" xfId="59" applyFont="1" applyFill="1" applyBorder="1">
      <alignment/>
      <protection/>
    </xf>
    <xf numFmtId="0" fontId="8" fillId="37" borderId="16" xfId="59" applyFont="1" applyFill="1" applyBorder="1">
      <alignment/>
      <protection/>
    </xf>
    <xf numFmtId="4" fontId="8" fillId="37" borderId="16" xfId="59" applyNumberFormat="1" applyFont="1" applyFill="1" applyBorder="1">
      <alignment/>
      <protection/>
    </xf>
    <xf numFmtId="0" fontId="7" fillId="0" borderId="32" xfId="59" applyFont="1" applyBorder="1">
      <alignment/>
      <protection/>
    </xf>
    <xf numFmtId="43" fontId="7" fillId="0" borderId="33" xfId="59" applyNumberFormat="1" applyFont="1" applyFill="1" applyBorder="1">
      <alignment/>
      <protection/>
    </xf>
    <xf numFmtId="168" fontId="8" fillId="0" borderId="30" xfId="59" applyNumberFormat="1" applyFont="1" applyFill="1" applyBorder="1">
      <alignment/>
      <protection/>
    </xf>
    <xf numFmtId="0" fontId="7" fillId="0" borderId="30" xfId="59" applyFont="1" applyBorder="1">
      <alignment/>
      <protection/>
    </xf>
    <xf numFmtId="43" fontId="13" fillId="0" borderId="22" xfId="42" applyNumberFormat="1" applyFont="1" applyBorder="1" applyAlignment="1">
      <alignment/>
    </xf>
    <xf numFmtId="43" fontId="13" fillId="0" borderId="22" xfId="0" applyNumberFormat="1" applyFont="1" applyBorder="1" applyAlignment="1">
      <alignment/>
    </xf>
    <xf numFmtId="43" fontId="2" fillId="0" borderId="25" xfId="42" applyNumberFormat="1" applyFont="1" applyBorder="1" applyAlignment="1">
      <alignment/>
    </xf>
    <xf numFmtId="0" fontId="2" fillId="0" borderId="0" xfId="0" applyFont="1" applyAlignment="1">
      <alignment/>
    </xf>
    <xf numFmtId="43" fontId="8" fillId="0" borderId="29" xfId="59" applyNumberFormat="1" applyFont="1" applyBorder="1">
      <alignment/>
      <protection/>
    </xf>
    <xf numFmtId="0" fontId="0" fillId="0" borderId="22" xfId="0" applyBorder="1" applyAlignment="1">
      <alignment/>
    </xf>
    <xf numFmtId="2" fontId="15" fillId="0" borderId="0" xfId="0" applyNumberFormat="1" applyFont="1" applyAlignment="1">
      <alignment/>
    </xf>
    <xf numFmtId="0" fontId="13" fillId="0" borderId="14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22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8" borderId="0" xfId="0" applyFont="1" applyFill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14" fillId="0" borderId="12" xfId="0" applyNumberFormat="1" applyFont="1" applyFill="1" applyBorder="1" applyAlignment="1">
      <alignment horizontal="left" vertical="top" wrapText="1"/>
    </xf>
    <xf numFmtId="0" fontId="14" fillId="0" borderId="13" xfId="0" applyNumberFormat="1" applyFont="1" applyFill="1" applyBorder="1" applyAlignment="1">
      <alignment horizontal="left" vertical="top" wrapText="1"/>
    </xf>
    <xf numFmtId="0" fontId="14" fillId="0" borderId="14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left" vertical="top" wrapText="1"/>
    </xf>
    <xf numFmtId="0" fontId="14" fillId="0" borderId="22" xfId="0" applyNumberFormat="1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11" xfId="0" applyNumberFormat="1" applyFont="1" applyFill="1" applyBorder="1" applyAlignment="1">
      <alignment horizontal="left" vertical="top" wrapText="1" shrinkToFit="1"/>
    </xf>
    <xf numFmtId="0" fontId="3" fillId="0" borderId="12" xfId="0" applyNumberFormat="1" applyFont="1" applyFill="1" applyBorder="1" applyAlignment="1">
      <alignment horizontal="left" vertical="top" wrapText="1" shrinkToFit="1"/>
    </xf>
    <xf numFmtId="0" fontId="3" fillId="0" borderId="14" xfId="0" applyNumberFormat="1" applyFont="1" applyFill="1" applyBorder="1" applyAlignment="1">
      <alignment horizontal="left" vertical="top" wrapText="1" shrinkToFit="1"/>
    </xf>
    <xf numFmtId="0" fontId="3" fillId="0" borderId="0" xfId="0" applyNumberFormat="1" applyFont="1" applyFill="1" applyBorder="1" applyAlignment="1">
      <alignment horizontal="left" vertical="top" wrapText="1" shrinkToFit="1"/>
    </xf>
    <xf numFmtId="0" fontId="3" fillId="0" borderId="15" xfId="0" applyNumberFormat="1" applyFont="1" applyFill="1" applyBorder="1" applyAlignment="1">
      <alignment horizontal="left" vertical="top" wrapText="1" shrinkToFit="1"/>
    </xf>
    <xf numFmtId="0" fontId="3" fillId="0" borderId="16" xfId="0" applyNumberFormat="1" applyFont="1" applyFill="1" applyBorder="1" applyAlignment="1">
      <alignment horizontal="left" vertical="top" wrapText="1" shrinkToFit="1"/>
    </xf>
    <xf numFmtId="0" fontId="2" fillId="41" borderId="34" xfId="0" applyFont="1" applyFill="1" applyBorder="1" applyAlignment="1">
      <alignment/>
    </xf>
    <xf numFmtId="0" fontId="2" fillId="41" borderId="19" xfId="0" applyFont="1" applyFill="1" applyBorder="1" applyAlignment="1">
      <alignment/>
    </xf>
    <xf numFmtId="0" fontId="2" fillId="41" borderId="25" xfId="0" applyFont="1" applyFill="1" applyBorder="1" applyAlignment="1">
      <alignment/>
    </xf>
    <xf numFmtId="0" fontId="2" fillId="42" borderId="10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left" vertical="top" wrapText="1"/>
    </xf>
    <xf numFmtId="0" fontId="70" fillId="0" borderId="12" xfId="0" applyFont="1" applyBorder="1" applyAlignment="1">
      <alignment horizontal="left" vertical="top" wrapText="1"/>
    </xf>
    <xf numFmtId="0" fontId="70" fillId="0" borderId="35" xfId="0" applyFont="1" applyBorder="1" applyAlignment="1">
      <alignment horizontal="left" vertical="top" wrapText="1"/>
    </xf>
    <xf numFmtId="0" fontId="70" fillId="0" borderId="14" xfId="0" applyFont="1" applyBorder="1" applyAlignment="1">
      <alignment horizontal="left" vertical="top" wrapText="1"/>
    </xf>
    <xf numFmtId="0" fontId="70" fillId="0" borderId="0" xfId="0" applyFont="1" applyBorder="1" applyAlignment="1">
      <alignment horizontal="left" vertical="top" wrapText="1"/>
    </xf>
    <xf numFmtId="0" fontId="70" fillId="0" borderId="36" xfId="0" applyFont="1" applyBorder="1" applyAlignment="1">
      <alignment horizontal="left" vertical="top" wrapText="1"/>
    </xf>
    <xf numFmtId="0" fontId="70" fillId="0" borderId="15" xfId="0" applyFont="1" applyBorder="1" applyAlignment="1">
      <alignment horizontal="left" vertical="top" wrapText="1"/>
    </xf>
    <xf numFmtId="0" fontId="70" fillId="0" borderId="16" xfId="0" applyFont="1" applyBorder="1" applyAlignment="1">
      <alignment horizontal="left" vertical="top" wrapText="1"/>
    </xf>
    <xf numFmtId="0" fontId="70" fillId="0" borderId="37" xfId="0" applyFont="1" applyBorder="1" applyAlignment="1">
      <alignment horizontal="left" vertical="top" wrapText="1"/>
    </xf>
    <xf numFmtId="43" fontId="8" fillId="0" borderId="0" xfId="59" applyNumberFormat="1" applyFont="1" applyBorder="1" applyAlignment="1">
      <alignment horizontal="right"/>
      <protection/>
    </xf>
    <xf numFmtId="0" fontId="6" fillId="0" borderId="0" xfId="59" applyFont="1" applyAlignment="1">
      <alignment horizontal="center"/>
      <protection/>
    </xf>
    <xf numFmtId="0" fontId="9" fillId="13" borderId="10" xfId="59" applyFont="1" applyFill="1" applyBorder="1" applyAlignment="1">
      <alignment horizontal="center"/>
      <protection/>
    </xf>
    <xf numFmtId="0" fontId="8" fillId="16" borderId="19" xfId="59" applyFont="1" applyFill="1" applyBorder="1" applyAlignment="1">
      <alignment horizontal="center"/>
      <protection/>
    </xf>
    <xf numFmtId="0" fontId="8" fillId="16" borderId="38" xfId="59" applyFont="1" applyFill="1" applyBorder="1" applyAlignment="1">
      <alignment horizontal="center"/>
      <protection/>
    </xf>
    <xf numFmtId="0" fontId="8" fillId="15" borderId="19" xfId="59" applyFont="1" applyFill="1" applyBorder="1" applyAlignment="1">
      <alignment horizontal="center"/>
      <protection/>
    </xf>
    <xf numFmtId="0" fontId="59" fillId="15" borderId="19" xfId="57" applyFont="1" applyFill="1" applyBorder="1" applyAlignment="1">
      <alignment horizontal="center"/>
      <protection/>
    </xf>
    <xf numFmtId="0" fontId="8" fillId="0" borderId="19" xfId="59" applyFont="1" applyBorder="1" applyAlignment="1">
      <alignment horizontal="center"/>
      <protection/>
    </xf>
    <xf numFmtId="0" fontId="8" fillId="0" borderId="38" xfId="59" applyFont="1" applyBorder="1" applyAlignment="1">
      <alignment horizontal="center"/>
      <protection/>
    </xf>
    <xf numFmtId="0" fontId="8" fillId="18" borderId="1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Accounts 2002-03 - Period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="150" zoomScaleNormal="150" workbookViewId="0" topLeftCell="A1">
      <selection activeCell="S12" sqref="S12"/>
    </sheetView>
  </sheetViews>
  <sheetFormatPr defaultColWidth="8.8515625" defaultRowHeight="12.75"/>
  <cols>
    <col min="1" max="1" width="20.8515625" style="0" customWidth="1"/>
    <col min="2" max="2" width="10.00390625" style="0" customWidth="1"/>
    <col min="3" max="3" width="11.421875" style="0" customWidth="1"/>
    <col min="4" max="4" width="10.00390625" style="0" customWidth="1"/>
    <col min="5" max="5" width="8.8515625" style="0" customWidth="1"/>
    <col min="6" max="6" width="7.8515625" style="0" customWidth="1"/>
    <col min="7" max="7" width="7.00390625" style="0" customWidth="1"/>
    <col min="8" max="8" width="7.28125" style="0" customWidth="1"/>
    <col min="9" max="9" width="7.421875" style="0" customWidth="1"/>
    <col min="10" max="10" width="10.421875" style="0" customWidth="1"/>
    <col min="11" max="11" width="1.28515625" style="0" customWidth="1"/>
    <col min="12" max="12" width="12.7109375" style="0" customWidth="1"/>
    <col min="13" max="13" width="9.140625" style="0" customWidth="1"/>
    <col min="14" max="14" width="10.421875" style="0" customWidth="1"/>
    <col min="15" max="15" width="10.140625" style="0" customWidth="1"/>
  </cols>
  <sheetData>
    <row r="1" spans="1:7" ht="16.5">
      <c r="A1" s="17" t="s">
        <v>57</v>
      </c>
      <c r="E1" s="145"/>
      <c r="F1" s="18" t="s">
        <v>252</v>
      </c>
      <c r="G1" s="145"/>
    </row>
    <row r="2" ht="3" customHeight="1"/>
    <row r="3" spans="1:15" ht="12">
      <c r="A3" s="212" t="s">
        <v>8</v>
      </c>
      <c r="B3" s="212"/>
      <c r="C3" s="212"/>
      <c r="D3" s="212"/>
      <c r="E3" s="212"/>
      <c r="F3" s="212"/>
      <c r="G3" s="212"/>
      <c r="H3" s="212"/>
      <c r="I3" s="212"/>
      <c r="J3" s="212"/>
      <c r="L3" s="10" t="s">
        <v>45</v>
      </c>
      <c r="M3" s="11"/>
      <c r="N3" s="11"/>
      <c r="O3" s="12" t="s">
        <v>44</v>
      </c>
    </row>
    <row r="4" spans="1:15" ht="12.75" customHeight="1">
      <c r="A4" s="232"/>
      <c r="B4" s="233"/>
      <c r="C4" s="233"/>
      <c r="D4" s="233"/>
      <c r="E4" s="233"/>
      <c r="F4" s="233"/>
      <c r="G4" s="233"/>
      <c r="H4" s="233"/>
      <c r="I4" s="233"/>
      <c r="J4" s="234"/>
      <c r="L4" s="220" t="s">
        <v>147</v>
      </c>
      <c r="M4" s="221"/>
      <c r="N4" s="221"/>
      <c r="O4" s="191">
        <v>364.27</v>
      </c>
    </row>
    <row r="5" spans="1:15" ht="10.5" customHeight="1">
      <c r="A5" s="235"/>
      <c r="B5" s="236"/>
      <c r="C5" s="236"/>
      <c r="D5" s="236"/>
      <c r="E5" s="236"/>
      <c r="F5" s="236"/>
      <c r="G5" s="236"/>
      <c r="H5" s="236"/>
      <c r="I5" s="236"/>
      <c r="J5" s="237"/>
      <c r="L5" s="147" t="s">
        <v>148</v>
      </c>
      <c r="M5" s="138"/>
      <c r="O5" s="191">
        <v>219.74</v>
      </c>
    </row>
    <row r="6" spans="1:15" ht="12">
      <c r="A6" s="235"/>
      <c r="B6" s="236"/>
      <c r="C6" s="236"/>
      <c r="D6" s="236"/>
      <c r="E6" s="236"/>
      <c r="F6" s="236"/>
      <c r="G6" s="236"/>
      <c r="H6" s="236"/>
      <c r="I6" s="236"/>
      <c r="J6" s="237"/>
      <c r="L6" s="147" t="s">
        <v>149</v>
      </c>
      <c r="M6" s="138"/>
      <c r="O6" s="191">
        <v>63.2</v>
      </c>
    </row>
    <row r="7" spans="1:15" ht="12">
      <c r="A7" s="235"/>
      <c r="B7" s="236"/>
      <c r="C7" s="236"/>
      <c r="D7" s="236"/>
      <c r="E7" s="236"/>
      <c r="F7" s="236"/>
      <c r="G7" s="236"/>
      <c r="H7" s="236"/>
      <c r="I7" s="236"/>
      <c r="J7" s="237"/>
      <c r="L7" s="147" t="s">
        <v>234</v>
      </c>
      <c r="M7" s="138"/>
      <c r="N7" s="139">
        <v>54.4</v>
      </c>
      <c r="O7" s="191"/>
    </row>
    <row r="8" spans="1:15" ht="12">
      <c r="A8" s="235"/>
      <c r="B8" s="236"/>
      <c r="C8" s="236"/>
      <c r="D8" s="236"/>
      <c r="E8" s="236"/>
      <c r="F8" s="236"/>
      <c r="G8" s="236"/>
      <c r="H8" s="236"/>
      <c r="I8" s="236"/>
      <c r="J8" s="237"/>
      <c r="L8" s="147" t="s">
        <v>234</v>
      </c>
      <c r="M8" s="138"/>
      <c r="N8" s="197">
        <v>45.33</v>
      </c>
      <c r="O8" s="191">
        <v>99.73</v>
      </c>
    </row>
    <row r="9" spans="1:15" ht="10.5" customHeight="1">
      <c r="A9" s="235"/>
      <c r="B9" s="236"/>
      <c r="C9" s="236"/>
      <c r="D9" s="236"/>
      <c r="E9" s="236"/>
      <c r="F9" s="236"/>
      <c r="G9" s="236"/>
      <c r="H9" s="236"/>
      <c r="I9" s="236"/>
      <c r="J9" s="237"/>
      <c r="L9" s="147" t="s">
        <v>235</v>
      </c>
      <c r="M9" s="138"/>
      <c r="O9" s="191">
        <v>126</v>
      </c>
    </row>
    <row r="10" spans="1:15" ht="12" hidden="1">
      <c r="A10" s="235"/>
      <c r="B10" s="236"/>
      <c r="C10" s="236"/>
      <c r="D10" s="236"/>
      <c r="E10" s="236"/>
      <c r="F10" s="236"/>
      <c r="G10" s="236"/>
      <c r="H10" s="236"/>
      <c r="I10" s="236"/>
      <c r="J10" s="237"/>
      <c r="L10" s="147"/>
      <c r="M10" s="138"/>
      <c r="O10" s="192"/>
    </row>
    <row r="11" spans="1:15" ht="12" hidden="1">
      <c r="A11" s="238"/>
      <c r="B11" s="239"/>
      <c r="C11" s="239"/>
      <c r="D11" s="239"/>
      <c r="E11" s="239"/>
      <c r="F11" s="239"/>
      <c r="G11" s="239"/>
      <c r="H11" s="239"/>
      <c r="I11" s="239"/>
      <c r="J11" s="240"/>
      <c r="L11" s="147"/>
      <c r="M11" s="138"/>
      <c r="N11" s="138"/>
      <c r="O11" s="191"/>
    </row>
    <row r="12" spans="1:18" ht="12">
      <c r="A12" s="213" t="s">
        <v>9</v>
      </c>
      <c r="B12" s="213"/>
      <c r="C12" s="213"/>
      <c r="D12" s="213"/>
      <c r="E12" s="213"/>
      <c r="F12" s="213"/>
      <c r="G12" s="213"/>
      <c r="H12" s="213"/>
      <c r="I12" s="213"/>
      <c r="J12" s="213"/>
      <c r="L12" s="198" t="s">
        <v>236</v>
      </c>
      <c r="N12" s="138"/>
      <c r="O12" s="196">
        <v>691.64</v>
      </c>
      <c r="R12" s="139"/>
    </row>
    <row r="13" spans="1:15" ht="12" customHeight="1">
      <c r="A13" s="214"/>
      <c r="B13" s="215"/>
      <c r="C13" s="215"/>
      <c r="D13" s="215"/>
      <c r="E13" s="215"/>
      <c r="F13" s="215"/>
      <c r="G13" s="215"/>
      <c r="H13" s="215"/>
      <c r="I13" s="215"/>
      <c r="J13" s="216"/>
      <c r="L13" s="147" t="s">
        <v>237</v>
      </c>
      <c r="M13" s="138"/>
      <c r="N13" s="138"/>
      <c r="O13" s="191">
        <v>35</v>
      </c>
    </row>
    <row r="14" spans="1:15" ht="12" customHeight="1">
      <c r="A14" s="217"/>
      <c r="B14" s="218"/>
      <c r="C14" s="218"/>
      <c r="D14" s="218"/>
      <c r="E14" s="218"/>
      <c r="F14" s="218"/>
      <c r="G14" s="218"/>
      <c r="H14" s="218"/>
      <c r="I14" s="218"/>
      <c r="J14" s="219"/>
      <c r="L14" s="198" t="s">
        <v>239</v>
      </c>
      <c r="M14" s="199"/>
      <c r="O14" s="200">
        <v>94</v>
      </c>
    </row>
    <row r="15" spans="1:15" ht="12" customHeight="1">
      <c r="A15" s="217"/>
      <c r="B15" s="218"/>
      <c r="C15" s="218"/>
      <c r="D15" s="218"/>
      <c r="E15" s="218"/>
      <c r="F15" s="218"/>
      <c r="G15" s="218"/>
      <c r="H15" s="218"/>
      <c r="I15" s="218"/>
      <c r="J15" s="219"/>
      <c r="L15" s="147" t="s">
        <v>240</v>
      </c>
      <c r="M15" s="138"/>
      <c r="N15" s="138"/>
      <c r="O15" s="191">
        <v>1081.5</v>
      </c>
    </row>
    <row r="16" spans="1:15" ht="12" customHeight="1">
      <c r="A16" s="217"/>
      <c r="B16" s="218"/>
      <c r="C16" s="218"/>
      <c r="D16" s="218"/>
      <c r="E16" s="218"/>
      <c r="F16" s="218"/>
      <c r="G16" s="218"/>
      <c r="H16" s="218"/>
      <c r="I16" s="218"/>
      <c r="J16" s="219"/>
      <c r="L16" s="147" t="s">
        <v>243</v>
      </c>
      <c r="M16" s="138"/>
      <c r="N16" s="138"/>
      <c r="O16" s="191">
        <v>150</v>
      </c>
    </row>
    <row r="17" spans="1:15" ht="12" customHeight="1">
      <c r="A17" s="217"/>
      <c r="B17" s="218"/>
      <c r="C17" s="218"/>
      <c r="D17" s="218"/>
      <c r="E17" s="218"/>
      <c r="F17" s="218"/>
      <c r="G17" s="218"/>
      <c r="H17" s="218"/>
      <c r="I17" s="218"/>
      <c r="J17" s="219"/>
      <c r="L17" s="147" t="s">
        <v>244</v>
      </c>
      <c r="M17" s="138"/>
      <c r="N17" s="138"/>
      <c r="O17" s="191"/>
    </row>
    <row r="18" spans="1:15" ht="12">
      <c r="A18" s="217"/>
      <c r="B18" s="218"/>
      <c r="C18" s="218"/>
      <c r="D18" s="218"/>
      <c r="E18" s="218"/>
      <c r="F18" s="218"/>
      <c r="G18" s="218"/>
      <c r="H18" s="218"/>
      <c r="I18" s="218"/>
      <c r="J18" s="219"/>
      <c r="L18" s="147" t="s">
        <v>242</v>
      </c>
      <c r="M18" s="138"/>
      <c r="N18" s="138"/>
      <c r="O18" s="191">
        <v>100</v>
      </c>
    </row>
    <row r="19" spans="1:15" ht="12.75" customHeight="1">
      <c r="A19" s="217"/>
      <c r="B19" s="218"/>
      <c r="C19" s="218"/>
      <c r="D19" s="218"/>
      <c r="E19" s="218"/>
      <c r="F19" s="218"/>
      <c r="G19" s="218"/>
      <c r="H19" s="218"/>
      <c r="I19" s="218"/>
      <c r="J19" s="219"/>
      <c r="L19" s="14"/>
      <c r="M19" s="15"/>
      <c r="N19" s="15"/>
      <c r="O19" s="193">
        <f>SUM(O4:O18)</f>
        <v>3025.08</v>
      </c>
    </row>
    <row r="20" spans="1:10" ht="4.5" customHeight="1">
      <c r="A20" s="156"/>
      <c r="B20" s="154"/>
      <c r="C20" s="154"/>
      <c r="D20" s="154"/>
      <c r="E20" s="154"/>
      <c r="F20" s="154"/>
      <c r="G20" s="154"/>
      <c r="H20" s="154"/>
      <c r="I20" s="154"/>
      <c r="J20" s="155"/>
    </row>
    <row r="21" spans="1:15" ht="12">
      <c r="A21" s="231" t="s">
        <v>10</v>
      </c>
      <c r="B21" s="231"/>
      <c r="C21" s="231"/>
      <c r="D21" s="231"/>
      <c r="E21" s="231"/>
      <c r="F21" s="231"/>
      <c r="G21" s="231"/>
      <c r="H21" s="231"/>
      <c r="I21" s="231"/>
      <c r="J21" s="231"/>
      <c r="L21" s="228" t="s">
        <v>52</v>
      </c>
      <c r="M21" s="229"/>
      <c r="N21" s="229"/>
      <c r="O21" s="230"/>
    </row>
    <row r="22" spans="1:15" ht="12">
      <c r="A22" s="222" t="s">
        <v>163</v>
      </c>
      <c r="B22" s="223"/>
      <c r="C22" s="223"/>
      <c r="D22" s="223"/>
      <c r="E22" s="223"/>
      <c r="F22" s="150"/>
      <c r="G22" s="150"/>
      <c r="H22" s="150"/>
      <c r="I22" s="150"/>
      <c r="J22" s="151"/>
      <c r="L22" s="16" t="s">
        <v>58</v>
      </c>
      <c r="M22" s="8"/>
      <c r="N22" s="127"/>
      <c r="O22" s="148">
        <v>10187.63</v>
      </c>
    </row>
    <row r="23" spans="1:15" ht="12">
      <c r="A23" s="224"/>
      <c r="B23" s="225"/>
      <c r="C23" s="225"/>
      <c r="D23" s="225"/>
      <c r="E23" s="225"/>
      <c r="F23" s="152"/>
      <c r="G23" s="152"/>
      <c r="H23" s="152"/>
      <c r="I23" s="152"/>
      <c r="J23" s="153"/>
      <c r="L23" s="16" t="s">
        <v>77</v>
      </c>
      <c r="M23" s="8"/>
      <c r="N23" s="127"/>
      <c r="O23" s="128">
        <v>842.26</v>
      </c>
    </row>
    <row r="24" spans="1:15" ht="12">
      <c r="A24" s="224"/>
      <c r="B24" s="225"/>
      <c r="C24" s="225"/>
      <c r="D24" s="225"/>
      <c r="E24" s="225"/>
      <c r="F24" s="152"/>
      <c r="G24" s="152"/>
      <c r="H24" s="152"/>
      <c r="I24" s="152"/>
      <c r="J24" s="153"/>
      <c r="L24" s="16" t="s">
        <v>59</v>
      </c>
      <c r="M24" s="8"/>
      <c r="N24" s="127"/>
      <c r="O24" s="128">
        <v>23709.17</v>
      </c>
    </row>
    <row r="25" spans="1:15" ht="12">
      <c r="A25" s="224"/>
      <c r="B25" s="225"/>
      <c r="C25" s="225"/>
      <c r="D25" s="225"/>
      <c r="E25" s="225"/>
      <c r="F25" s="152"/>
      <c r="G25" s="152"/>
      <c r="H25" s="152"/>
      <c r="I25" s="152"/>
      <c r="J25" s="153"/>
      <c r="L25" s="133" t="s">
        <v>140</v>
      </c>
      <c r="O25" s="126">
        <f>SUM(O22:O24)</f>
        <v>34739.06</v>
      </c>
    </row>
    <row r="26" spans="1:15" ht="12">
      <c r="A26" s="224"/>
      <c r="B26" s="225"/>
      <c r="C26" s="225"/>
      <c r="D26" s="225"/>
      <c r="E26" s="225"/>
      <c r="F26" s="152"/>
      <c r="G26" s="152"/>
      <c r="H26" s="152"/>
      <c r="I26" s="152"/>
      <c r="J26" s="153"/>
      <c r="L26" s="16" t="s">
        <v>81</v>
      </c>
      <c r="M26" s="8"/>
      <c r="N26" s="127"/>
      <c r="O26" s="134">
        <v>30</v>
      </c>
    </row>
    <row r="27" spans="1:18" ht="12">
      <c r="A27" s="224"/>
      <c r="B27" s="225"/>
      <c r="C27" s="225"/>
      <c r="D27" s="225"/>
      <c r="E27" s="225"/>
      <c r="F27" s="152"/>
      <c r="G27" s="152"/>
      <c r="H27" s="152"/>
      <c r="I27" s="152"/>
      <c r="J27" s="153"/>
      <c r="L27" s="16"/>
      <c r="M27" s="8"/>
      <c r="N27" s="127"/>
      <c r="O27" s="126">
        <f>SUM(O25-O26)</f>
        <v>34709.06</v>
      </c>
      <c r="R27" t="s">
        <v>233</v>
      </c>
    </row>
    <row r="28" spans="1:15" ht="12">
      <c r="A28" s="224"/>
      <c r="B28" s="225"/>
      <c r="C28" s="225"/>
      <c r="D28" s="225"/>
      <c r="E28" s="225"/>
      <c r="F28" s="152"/>
      <c r="G28" s="152"/>
      <c r="H28" s="152"/>
      <c r="I28" s="152"/>
      <c r="J28" s="153"/>
      <c r="L28" s="13" t="s">
        <v>53</v>
      </c>
      <c r="M28" s="8"/>
      <c r="N28" s="127"/>
      <c r="O28" s="129">
        <f>Cashbook!F80</f>
        <v>26377.339999999997</v>
      </c>
    </row>
    <row r="29" spans="1:15" ht="12">
      <c r="A29" s="224"/>
      <c r="B29" s="225"/>
      <c r="C29" s="225"/>
      <c r="D29" s="225"/>
      <c r="E29" s="225"/>
      <c r="F29" s="152"/>
      <c r="G29" s="152"/>
      <c r="H29" s="152"/>
      <c r="I29" s="152"/>
      <c r="J29" s="153"/>
      <c r="L29" s="13" t="s">
        <v>54</v>
      </c>
      <c r="M29" s="8"/>
      <c r="N29" s="127"/>
      <c r="O29" s="129">
        <f>Cashbook!F81</f>
        <v>28021.93</v>
      </c>
    </row>
    <row r="30" spans="1:15" ht="12">
      <c r="A30" s="224"/>
      <c r="B30" s="225"/>
      <c r="C30" s="225"/>
      <c r="D30" s="225"/>
      <c r="E30" s="225"/>
      <c r="F30" s="152"/>
      <c r="G30" s="152"/>
      <c r="H30" s="152"/>
      <c r="I30" s="152"/>
      <c r="J30" s="153"/>
      <c r="L30" s="13" t="s">
        <v>55</v>
      </c>
      <c r="M30" s="8"/>
      <c r="N30" s="127"/>
      <c r="O30" s="129"/>
    </row>
    <row r="31" spans="1:19" ht="12">
      <c r="A31" s="226"/>
      <c r="B31" s="227"/>
      <c r="C31" s="227"/>
      <c r="D31" s="227"/>
      <c r="E31" s="227"/>
      <c r="F31" s="154"/>
      <c r="G31" s="154"/>
      <c r="H31" s="154"/>
      <c r="I31" s="154"/>
      <c r="J31" s="155"/>
      <c r="L31" s="14" t="s">
        <v>56</v>
      </c>
      <c r="M31" s="15"/>
      <c r="N31" s="130"/>
      <c r="O31" s="131">
        <f>SUM(O27+O28-O29)</f>
        <v>33064.469999999994</v>
      </c>
      <c r="S31" t="s">
        <v>241</v>
      </c>
    </row>
    <row r="32" ht="4.5" customHeight="1"/>
    <row r="33" spans="1:15" ht="12">
      <c r="A33" s="205" t="s">
        <v>48</v>
      </c>
      <c r="B33" s="205"/>
      <c r="C33" s="205"/>
      <c r="D33" s="205"/>
      <c r="E33" s="205"/>
      <c r="F33" s="205"/>
      <c r="G33" s="205"/>
      <c r="H33" s="205"/>
      <c r="I33" s="205"/>
      <c r="J33" s="205"/>
      <c r="L33" s="19" t="s">
        <v>60</v>
      </c>
      <c r="M33" s="20"/>
      <c r="N33" s="20"/>
      <c r="O33" s="21"/>
    </row>
    <row r="34" spans="1:15" ht="24">
      <c r="A34" s="9" t="s">
        <v>47</v>
      </c>
      <c r="B34" s="109" t="s">
        <v>14</v>
      </c>
      <c r="C34" s="109" t="s">
        <v>50</v>
      </c>
      <c r="D34" s="109" t="s">
        <v>49</v>
      </c>
      <c r="E34" s="109" t="s">
        <v>138</v>
      </c>
      <c r="F34" s="204" t="s">
        <v>51</v>
      </c>
      <c r="G34" s="204"/>
      <c r="H34" s="204"/>
      <c r="I34" s="204"/>
      <c r="J34" s="204"/>
      <c r="L34" s="7"/>
      <c r="M34" s="7" t="s">
        <v>12</v>
      </c>
      <c r="N34" s="7" t="s">
        <v>11</v>
      </c>
      <c r="O34" s="7" t="s">
        <v>139</v>
      </c>
    </row>
    <row r="35" spans="1:15" ht="12">
      <c r="A35" s="5" t="str">
        <f>Budget!A3</f>
        <v>Community Fund</v>
      </c>
      <c r="B35" s="146">
        <f>Budget!C7</f>
        <v>14600</v>
      </c>
      <c r="C35" s="121"/>
      <c r="D35" s="121">
        <f>SUM(Cashbook!N73)</f>
        <v>1405</v>
      </c>
      <c r="E35" s="121">
        <f>SUM(B35)-SUM(C35:D35)</f>
        <v>13195</v>
      </c>
      <c r="F35" s="206"/>
      <c r="G35" s="207"/>
      <c r="H35" s="207"/>
      <c r="I35" s="207"/>
      <c r="J35" s="208"/>
      <c r="L35" s="4" t="str">
        <f>Budget!B61</f>
        <v>Precept</v>
      </c>
      <c r="M35" s="124">
        <v>25267</v>
      </c>
      <c r="N35" s="161">
        <f>Cashbook!H73</f>
        <v>25267</v>
      </c>
      <c r="O35" s="124">
        <f>SUM(M35)-N35</f>
        <v>0</v>
      </c>
    </row>
    <row r="36" spans="1:15" ht="12">
      <c r="A36" s="5" t="str">
        <f>Budget!A8</f>
        <v>Projects</v>
      </c>
      <c r="B36" s="122">
        <v>7386</v>
      </c>
      <c r="C36" s="121"/>
      <c r="D36" s="121">
        <f>SUM(Cashbook!O73)</f>
        <v>2630.2299999999996</v>
      </c>
      <c r="E36" s="121">
        <f aca="true" t="shared" si="0" ref="E36:E43">SUM(B36)-SUM(C36:D36)</f>
        <v>4755.77</v>
      </c>
      <c r="F36" s="206"/>
      <c r="G36" s="207"/>
      <c r="H36" s="207"/>
      <c r="I36" s="207"/>
      <c r="J36" s="208"/>
      <c r="L36" s="4" t="str">
        <f>Budget!B62</f>
        <v>Interest</v>
      </c>
      <c r="M36" s="124">
        <f>Budget!C62</f>
        <v>30</v>
      </c>
      <c r="N36" s="124">
        <f>Cashbook!I73</f>
        <v>24.070000000000007</v>
      </c>
      <c r="O36" s="124">
        <f>SUM(M36)-N36</f>
        <v>5.929999999999993</v>
      </c>
    </row>
    <row r="37" spans="1:15" ht="12">
      <c r="A37" s="5" t="str">
        <f>Budget!A11</f>
        <v>Capital Projects</v>
      </c>
      <c r="B37" s="122">
        <v>9500</v>
      </c>
      <c r="C37" s="121"/>
      <c r="D37" s="121">
        <f>SUM(Cashbook!P73)</f>
        <v>13885.18</v>
      </c>
      <c r="E37" s="121">
        <f t="shared" si="0"/>
        <v>-4385.18</v>
      </c>
      <c r="F37" s="206"/>
      <c r="G37" s="207"/>
      <c r="H37" s="207"/>
      <c r="I37" s="207"/>
      <c r="J37" s="208"/>
      <c r="L37" s="123" t="s">
        <v>67</v>
      </c>
      <c r="M37" s="124"/>
      <c r="N37" s="124">
        <f>Cashbook!J73</f>
        <v>1085.46</v>
      </c>
      <c r="O37" s="124">
        <f>SUM(M37)-N37</f>
        <v>-1085.46</v>
      </c>
    </row>
    <row r="38" spans="1:15" ht="12">
      <c r="A38" s="5" t="str">
        <f>Budget!A18</f>
        <v>Maintenance</v>
      </c>
      <c r="B38" s="122">
        <v>7000</v>
      </c>
      <c r="C38" s="121"/>
      <c r="D38" s="121">
        <f>SUM(Cashbook!Q73)</f>
        <v>2811.9</v>
      </c>
      <c r="E38" s="121">
        <f t="shared" si="0"/>
        <v>4188.1</v>
      </c>
      <c r="F38" s="206"/>
      <c r="G38" s="207"/>
      <c r="H38" s="207"/>
      <c r="I38" s="207"/>
      <c r="J38" s="208"/>
      <c r="L38" s="123"/>
      <c r="M38" s="4"/>
      <c r="N38" s="4"/>
      <c r="O38" s="4"/>
    </row>
    <row r="39" spans="1:15" ht="12">
      <c r="A39" s="5" t="str">
        <f>Budget!A22</f>
        <v>Council Running Costs</v>
      </c>
      <c r="B39" s="122">
        <v>5500</v>
      </c>
      <c r="C39" s="121"/>
      <c r="D39" s="121">
        <f>SUM(Cashbook!L73:M73)</f>
        <v>2607.09</v>
      </c>
      <c r="E39" s="121">
        <f t="shared" si="0"/>
        <v>2892.91</v>
      </c>
      <c r="F39" s="206"/>
      <c r="G39" s="207"/>
      <c r="H39" s="207"/>
      <c r="I39" s="207"/>
      <c r="J39" s="208"/>
      <c r="L39" s="7" t="s">
        <v>0</v>
      </c>
      <c r="M39" s="125">
        <f>SUM(M35:M38)</f>
        <v>25297</v>
      </c>
      <c r="N39" s="125">
        <f>SUM(N35:N38)</f>
        <v>26376.53</v>
      </c>
      <c r="O39" s="125">
        <f>SUM(O35:O38)</f>
        <v>-1079.53</v>
      </c>
    </row>
    <row r="40" spans="1:10" ht="12">
      <c r="A40" s="5" t="str">
        <f>Budget!A28</f>
        <v>Memberships</v>
      </c>
      <c r="B40" s="122">
        <v>375</v>
      </c>
      <c r="C40" s="121"/>
      <c r="D40" s="121">
        <f>SUM(Cashbook!R73)</f>
        <v>267.88</v>
      </c>
      <c r="E40" s="121">
        <f t="shared" si="0"/>
        <v>107.12</v>
      </c>
      <c r="F40" s="206"/>
      <c r="G40" s="207"/>
      <c r="H40" s="207"/>
      <c r="I40" s="207"/>
      <c r="J40" s="208"/>
    </row>
    <row r="41" spans="1:10" ht="12">
      <c r="A41" s="5" t="str">
        <f>Budget!A37</f>
        <v>Other Costs</v>
      </c>
      <c r="B41" s="122">
        <v>1475</v>
      </c>
      <c r="C41" s="121"/>
      <c r="D41" s="121">
        <f>SUM(Cashbook!S73)</f>
        <v>618.39</v>
      </c>
      <c r="E41" s="121">
        <f t="shared" si="0"/>
        <v>856.61</v>
      </c>
      <c r="F41" s="206"/>
      <c r="G41" s="207"/>
      <c r="H41" s="207"/>
      <c r="I41" s="207"/>
      <c r="J41" s="208"/>
    </row>
    <row r="42" spans="1:10" ht="12">
      <c r="A42" s="5" t="str">
        <f>Budget!A44</f>
        <v>Audit &amp; Legal</v>
      </c>
      <c r="B42" s="122">
        <f>Budget!C49</f>
        <v>1050</v>
      </c>
      <c r="C42" s="121"/>
      <c r="D42" s="121">
        <f>Cashbook!T73</f>
        <v>734.5899999999999</v>
      </c>
      <c r="E42" s="121">
        <f t="shared" si="0"/>
        <v>315.4100000000001</v>
      </c>
      <c r="F42" s="206"/>
      <c r="G42" s="207"/>
      <c r="H42" s="207"/>
      <c r="I42" s="207"/>
      <c r="J42" s="208"/>
    </row>
    <row r="43" spans="1:10" ht="12">
      <c r="A43" s="5" t="s">
        <v>141</v>
      </c>
      <c r="B43" s="122">
        <v>13000</v>
      </c>
      <c r="C43" s="121"/>
      <c r="D43" s="121">
        <f>Cashbook!U73</f>
        <v>0</v>
      </c>
      <c r="E43" s="121">
        <f t="shared" si="0"/>
        <v>13000</v>
      </c>
      <c r="F43" s="209" t="s">
        <v>142</v>
      </c>
      <c r="G43" s="210"/>
      <c r="H43" s="210"/>
      <c r="I43" s="210"/>
      <c r="J43" s="211"/>
    </row>
    <row r="44" spans="1:10" ht="12">
      <c r="A44" s="5"/>
      <c r="B44" s="122"/>
      <c r="C44" s="121"/>
      <c r="D44" s="121"/>
      <c r="E44" s="121"/>
      <c r="F44" s="206"/>
      <c r="G44" s="207"/>
      <c r="H44" s="207"/>
      <c r="I44" s="207"/>
      <c r="J44" s="208"/>
    </row>
    <row r="45" spans="1:10" ht="12">
      <c r="A45" s="7" t="s">
        <v>0</v>
      </c>
      <c r="B45" s="122">
        <f>SUM(B35:B44)</f>
        <v>59886</v>
      </c>
      <c r="C45" s="122">
        <f>SUM(C35:C44)</f>
        <v>0</v>
      </c>
      <c r="D45" s="122">
        <f>SUM(D35:D44)</f>
        <v>24960.260000000002</v>
      </c>
      <c r="E45" s="122">
        <f>SUM(E35:E44)</f>
        <v>34925.740000000005</v>
      </c>
      <c r="F45" s="201"/>
      <c r="G45" s="202"/>
      <c r="H45" s="202"/>
      <c r="I45" s="202"/>
      <c r="J45" s="203"/>
    </row>
    <row r="47" spans="1:10" ht="12">
      <c r="A47" s="194" t="s">
        <v>219</v>
      </c>
      <c r="B47" s="194"/>
      <c r="C47" s="194"/>
      <c r="D47" s="194"/>
      <c r="E47" s="194"/>
      <c r="F47" s="194"/>
      <c r="G47" s="194"/>
      <c r="H47" s="194"/>
      <c r="I47" s="194"/>
      <c r="J47" s="194"/>
    </row>
    <row r="49" ht="12" customHeight="1"/>
  </sheetData>
  <sheetProtection/>
  <mergeCells count="21">
    <mergeCell ref="L4:N4"/>
    <mergeCell ref="A22:E31"/>
    <mergeCell ref="L21:O21"/>
    <mergeCell ref="F37:J37"/>
    <mergeCell ref="A21:J21"/>
    <mergeCell ref="F39:J39"/>
    <mergeCell ref="A4:J11"/>
    <mergeCell ref="A3:J3"/>
    <mergeCell ref="A12:J12"/>
    <mergeCell ref="A13:J19"/>
    <mergeCell ref="F40:J40"/>
    <mergeCell ref="F36:J36"/>
    <mergeCell ref="F38:J38"/>
    <mergeCell ref="F45:J45"/>
    <mergeCell ref="F34:J34"/>
    <mergeCell ref="A33:J33"/>
    <mergeCell ref="F35:J35"/>
    <mergeCell ref="F44:J44"/>
    <mergeCell ref="F42:J42"/>
    <mergeCell ref="F43:J43"/>
    <mergeCell ref="F41:J41"/>
  </mergeCells>
  <printOptions/>
  <pageMargins left="0.07874015748031496" right="0.07874015748031496" top="0.07874015748031496" bottom="0.07874015748031496" header="0.31496062992125984" footer="0.31496062992125984"/>
  <pageSetup fitToHeight="1" fitToWidth="1" horizontalDpi="600" verticalDpi="600" orientation="landscape" paperSize="9" scale="89"/>
  <ignoredErrors>
    <ignoredError sqref="O37 M39:O39 E35:E43 B45:E45 D35:D4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5"/>
  <sheetViews>
    <sheetView zoomScale="150" zoomScaleNormal="150" workbookViewId="0" topLeftCell="A1">
      <pane xSplit="7" ySplit="5" topLeftCell="H5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P81" sqref="P81"/>
    </sheetView>
  </sheetViews>
  <sheetFormatPr defaultColWidth="1.1484375" defaultRowHeight="12.75"/>
  <cols>
    <col min="1" max="1" width="1.1484375" style="23" customWidth="1"/>
    <col min="2" max="3" width="9.00390625" style="23" customWidth="1"/>
    <col min="4" max="4" width="25.421875" style="23" customWidth="1"/>
    <col min="5" max="5" width="12.00390625" style="23" customWidth="1"/>
    <col min="6" max="6" width="10.00390625" style="23" customWidth="1"/>
    <col min="7" max="7" width="9.00390625" style="23" customWidth="1"/>
    <col min="8" max="16" width="9.28125" style="23" customWidth="1"/>
    <col min="17" max="17" width="11.28125" style="23" customWidth="1"/>
    <col min="18" max="21" width="9.28125" style="23" customWidth="1"/>
    <col min="22" max="22" width="8.140625" style="23" customWidth="1"/>
    <col min="23" max="235" width="9.140625" style="23" customWidth="1"/>
    <col min="236" max="16384" width="1.1484375" style="23" customWidth="1"/>
  </cols>
  <sheetData>
    <row r="1" spans="1:22" ht="21">
      <c r="A1" s="2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2"/>
    </row>
    <row r="2" spans="1:22" ht="21">
      <c r="A2" s="22"/>
      <c r="B2" s="243" t="s">
        <v>150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2"/>
    </row>
    <row r="3" spans="1:22" ht="13.5">
      <c r="A3" s="22"/>
      <c r="B3" s="24"/>
      <c r="C3" s="24"/>
      <c r="D3" s="25"/>
      <c r="E3" s="25"/>
      <c r="F3" s="25"/>
      <c r="G3" s="25"/>
      <c r="H3" s="25"/>
      <c r="I3" s="25"/>
      <c r="J3" s="25"/>
      <c r="K3" s="26"/>
      <c r="L3" s="25"/>
      <c r="M3" s="25"/>
      <c r="N3" s="25"/>
      <c r="O3" s="25"/>
      <c r="P3" s="25"/>
      <c r="Q3" s="25"/>
      <c r="R3" s="25"/>
      <c r="S3" s="25"/>
      <c r="T3" s="25"/>
      <c r="U3" s="25"/>
      <c r="V3" s="22"/>
    </row>
    <row r="4" spans="1:22" ht="13.5">
      <c r="A4" s="22"/>
      <c r="B4" s="250" t="s">
        <v>46</v>
      </c>
      <c r="C4" s="250"/>
      <c r="D4" s="250"/>
      <c r="E4" s="250"/>
      <c r="F4" s="250"/>
      <c r="G4" s="250"/>
      <c r="H4" s="244" t="s">
        <v>7</v>
      </c>
      <c r="I4" s="244"/>
      <c r="J4" s="245"/>
      <c r="K4" s="57"/>
      <c r="L4" s="246" t="s">
        <v>6</v>
      </c>
      <c r="M4" s="247"/>
      <c r="N4" s="247"/>
      <c r="O4" s="247"/>
      <c r="P4" s="247"/>
      <c r="Q4" s="247"/>
      <c r="R4" s="247"/>
      <c r="S4" s="247"/>
      <c r="T4" s="247"/>
      <c r="U4" s="247"/>
      <c r="V4" s="31"/>
    </row>
    <row r="5" spans="1:22" ht="21.75">
      <c r="A5" s="22"/>
      <c r="B5" s="116" t="s">
        <v>62</v>
      </c>
      <c r="C5" s="116" t="s">
        <v>83</v>
      </c>
      <c r="D5" s="116" t="s">
        <v>63</v>
      </c>
      <c r="E5" s="117" t="s">
        <v>85</v>
      </c>
      <c r="F5" s="118" t="s">
        <v>65</v>
      </c>
      <c r="G5" s="117" t="s">
        <v>61</v>
      </c>
      <c r="H5" s="119" t="s">
        <v>13</v>
      </c>
      <c r="I5" s="112" t="s">
        <v>66</v>
      </c>
      <c r="J5" s="120" t="s">
        <v>67</v>
      </c>
      <c r="K5" s="119" t="s">
        <v>68</v>
      </c>
      <c r="L5" s="119" t="s">
        <v>69</v>
      </c>
      <c r="M5" s="112" t="s">
        <v>70</v>
      </c>
      <c r="N5" s="112" t="s">
        <v>135</v>
      </c>
      <c r="O5" s="112" t="s">
        <v>17</v>
      </c>
      <c r="P5" s="112" t="s">
        <v>19</v>
      </c>
      <c r="Q5" s="112" t="s">
        <v>23</v>
      </c>
      <c r="R5" s="112" t="s">
        <v>137</v>
      </c>
      <c r="S5" s="112" t="s">
        <v>36</v>
      </c>
      <c r="T5" s="112" t="s">
        <v>136</v>
      </c>
      <c r="U5" s="112" t="s">
        <v>43</v>
      </c>
      <c r="V5" s="32" t="s">
        <v>84</v>
      </c>
    </row>
    <row r="6" spans="1:22" ht="13.5">
      <c r="A6" s="22"/>
      <c r="B6" s="33"/>
      <c r="C6" s="33"/>
      <c r="D6" s="171" t="s">
        <v>71</v>
      </c>
      <c r="E6" s="172"/>
      <c r="F6" s="173">
        <v>34739.06</v>
      </c>
      <c r="G6" s="34"/>
      <c r="H6" s="35"/>
      <c r="I6" s="36"/>
      <c r="J6" s="34"/>
      <c r="K6" s="35"/>
      <c r="L6" s="35"/>
      <c r="M6" s="36"/>
      <c r="N6" s="36"/>
      <c r="O6" s="36"/>
      <c r="P6" s="36"/>
      <c r="Q6" s="36"/>
      <c r="R6" s="36"/>
      <c r="S6" s="36"/>
      <c r="T6" s="36"/>
      <c r="U6" s="36"/>
      <c r="V6" s="56">
        <f>SUM(K6:U6)-G6</f>
        <v>0</v>
      </c>
    </row>
    <row r="7" spans="1:22" ht="13.5">
      <c r="A7" s="22"/>
      <c r="B7" s="33"/>
      <c r="C7" s="33"/>
      <c r="D7" s="174" t="s">
        <v>164</v>
      </c>
      <c r="E7" s="172"/>
      <c r="F7" s="175">
        <v>30</v>
      </c>
      <c r="G7" s="169"/>
      <c r="H7" s="35"/>
      <c r="I7" s="35"/>
      <c r="J7" s="34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56"/>
    </row>
    <row r="8" spans="1:22" ht="13.5">
      <c r="A8" s="22"/>
      <c r="B8" s="33"/>
      <c r="C8" s="33"/>
      <c r="D8" s="171"/>
      <c r="E8" s="172"/>
      <c r="F8" s="176">
        <f>SUM(F6-F7)</f>
        <v>34709.06</v>
      </c>
      <c r="G8" s="169"/>
      <c r="H8" s="35"/>
      <c r="I8" s="35"/>
      <c r="J8" s="34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56"/>
    </row>
    <row r="9" spans="1:22" ht="13.5">
      <c r="A9" s="22"/>
      <c r="B9" s="33">
        <v>42103</v>
      </c>
      <c r="C9" s="33" t="s">
        <v>151</v>
      </c>
      <c r="D9" s="165" t="s">
        <v>66</v>
      </c>
      <c r="E9" s="166"/>
      <c r="F9" s="167">
        <v>0.97</v>
      </c>
      <c r="G9" s="169"/>
      <c r="H9" s="35"/>
      <c r="I9" s="35">
        <v>0.97</v>
      </c>
      <c r="J9" s="34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56">
        <f aca="true" t="shared" si="0" ref="V9:V72">SUM(K9:U9)-G9</f>
        <v>0</v>
      </c>
    </row>
    <row r="10" spans="1:22" ht="13.5">
      <c r="A10" s="22"/>
      <c r="B10" s="33">
        <v>42111</v>
      </c>
      <c r="C10" s="33" t="s">
        <v>152</v>
      </c>
      <c r="D10" s="165" t="s">
        <v>153</v>
      </c>
      <c r="E10" s="166" t="s">
        <v>154</v>
      </c>
      <c r="F10" s="167"/>
      <c r="G10" s="169">
        <v>267.88</v>
      </c>
      <c r="H10" s="35"/>
      <c r="I10" s="35"/>
      <c r="J10" s="34"/>
      <c r="K10" s="35"/>
      <c r="L10" s="35"/>
      <c r="M10" s="35"/>
      <c r="N10" s="35"/>
      <c r="O10" s="35"/>
      <c r="P10" s="35"/>
      <c r="Q10" s="35"/>
      <c r="R10" s="35">
        <v>267.88</v>
      </c>
      <c r="S10" s="35"/>
      <c r="T10" s="35"/>
      <c r="U10" s="35"/>
      <c r="V10" s="56">
        <f t="shared" si="0"/>
        <v>0</v>
      </c>
    </row>
    <row r="11" spans="1:22" ht="13.5">
      <c r="A11" s="22"/>
      <c r="B11" s="33">
        <v>42111</v>
      </c>
      <c r="C11" s="33" t="s">
        <v>155</v>
      </c>
      <c r="D11" s="165" t="s">
        <v>147</v>
      </c>
      <c r="E11" s="166" t="s">
        <v>154</v>
      </c>
      <c r="F11" s="167"/>
      <c r="G11" s="169">
        <v>311.04</v>
      </c>
      <c r="H11" s="35"/>
      <c r="I11" s="35"/>
      <c r="J11" s="34"/>
      <c r="K11" s="35"/>
      <c r="L11" s="35">
        <v>246.36</v>
      </c>
      <c r="M11" s="35">
        <v>64.68</v>
      </c>
      <c r="N11" s="35"/>
      <c r="O11" s="35"/>
      <c r="P11" s="35"/>
      <c r="Q11" s="35"/>
      <c r="R11" s="35"/>
      <c r="S11" s="35"/>
      <c r="T11" s="35"/>
      <c r="U11" s="35"/>
      <c r="V11" s="56">
        <f t="shared" si="0"/>
        <v>0</v>
      </c>
    </row>
    <row r="12" spans="1:22" ht="13.5">
      <c r="A12" s="22"/>
      <c r="B12" s="33">
        <v>42111</v>
      </c>
      <c r="C12" s="33" t="s">
        <v>156</v>
      </c>
      <c r="D12" s="165" t="s">
        <v>157</v>
      </c>
      <c r="E12" s="166" t="s">
        <v>154</v>
      </c>
      <c r="F12" s="167"/>
      <c r="G12" s="169">
        <v>199.26</v>
      </c>
      <c r="H12" s="35"/>
      <c r="I12" s="35"/>
      <c r="J12" s="34"/>
      <c r="K12" s="35"/>
      <c r="L12" s="35"/>
      <c r="M12" s="35"/>
      <c r="N12" s="35"/>
      <c r="O12" s="35">
        <v>199.26</v>
      </c>
      <c r="P12" s="35"/>
      <c r="Q12" s="35"/>
      <c r="R12" s="35"/>
      <c r="S12" s="35"/>
      <c r="T12" s="35"/>
      <c r="U12" s="35"/>
      <c r="V12" s="56">
        <f t="shared" si="0"/>
        <v>0</v>
      </c>
    </row>
    <row r="13" spans="1:22" ht="13.5">
      <c r="A13" s="22"/>
      <c r="B13" s="33">
        <v>42111</v>
      </c>
      <c r="C13" s="33" t="s">
        <v>158</v>
      </c>
      <c r="D13" s="165" t="s">
        <v>159</v>
      </c>
      <c r="E13" s="166" t="s">
        <v>154</v>
      </c>
      <c r="F13" s="167"/>
      <c r="G13" s="169">
        <v>54.4</v>
      </c>
      <c r="H13" s="35"/>
      <c r="I13" s="35"/>
      <c r="J13" s="34"/>
      <c r="K13" s="35">
        <v>9.07</v>
      </c>
      <c r="L13" s="35"/>
      <c r="M13" s="35"/>
      <c r="N13" s="35"/>
      <c r="O13" s="35">
        <v>45.33</v>
      </c>
      <c r="P13" s="35"/>
      <c r="Q13" s="35"/>
      <c r="R13" s="35"/>
      <c r="S13" s="35"/>
      <c r="T13" s="35"/>
      <c r="U13" s="35"/>
      <c r="V13" s="56">
        <f t="shared" si="0"/>
        <v>0</v>
      </c>
    </row>
    <row r="14" spans="1:22" ht="13.5">
      <c r="A14" s="22"/>
      <c r="B14" s="33">
        <v>42117</v>
      </c>
      <c r="C14" s="33" t="s">
        <v>160</v>
      </c>
      <c r="D14" s="165" t="s">
        <v>13</v>
      </c>
      <c r="E14" s="166"/>
      <c r="F14" s="167">
        <v>18950</v>
      </c>
      <c r="G14" s="169"/>
      <c r="H14" s="35">
        <v>18950</v>
      </c>
      <c r="I14" s="35"/>
      <c r="J14" s="34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56">
        <f t="shared" si="0"/>
        <v>0</v>
      </c>
    </row>
    <row r="15" spans="1:22" ht="13.5">
      <c r="A15" s="22"/>
      <c r="B15" s="33">
        <v>42124</v>
      </c>
      <c r="C15" s="33" t="s">
        <v>161</v>
      </c>
      <c r="D15" s="165" t="s">
        <v>66</v>
      </c>
      <c r="E15" s="166"/>
      <c r="F15" s="167">
        <v>2.34</v>
      </c>
      <c r="G15" s="169"/>
      <c r="H15" s="35"/>
      <c r="I15" s="35">
        <v>2.34</v>
      </c>
      <c r="J15" s="34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56">
        <f t="shared" si="0"/>
        <v>0</v>
      </c>
    </row>
    <row r="16" spans="1:22" ht="13.5">
      <c r="A16" s="22"/>
      <c r="B16" s="33">
        <v>42135</v>
      </c>
      <c r="C16" s="33" t="s">
        <v>162</v>
      </c>
      <c r="D16" s="165" t="s">
        <v>66</v>
      </c>
      <c r="E16" s="166"/>
      <c r="F16" s="167">
        <v>0.97</v>
      </c>
      <c r="G16" s="169"/>
      <c r="H16" s="35"/>
      <c r="I16" s="35">
        <v>0.97</v>
      </c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56">
        <f t="shared" si="0"/>
        <v>0</v>
      </c>
    </row>
    <row r="17" spans="1:22" ht="13.5">
      <c r="A17" s="22"/>
      <c r="B17" s="33">
        <v>42146</v>
      </c>
      <c r="C17" s="33" t="s">
        <v>165</v>
      </c>
      <c r="D17" s="165" t="s">
        <v>166</v>
      </c>
      <c r="E17" s="166" t="s">
        <v>154</v>
      </c>
      <c r="F17" s="167"/>
      <c r="G17" s="169">
        <v>432.6</v>
      </c>
      <c r="H17" s="35"/>
      <c r="I17" s="35"/>
      <c r="J17" s="34"/>
      <c r="K17" s="35"/>
      <c r="L17" s="35"/>
      <c r="M17" s="35"/>
      <c r="N17" s="35"/>
      <c r="O17" s="35"/>
      <c r="P17" s="35"/>
      <c r="Q17" s="35">
        <v>432.6</v>
      </c>
      <c r="R17" s="35"/>
      <c r="S17" s="35"/>
      <c r="T17" s="35"/>
      <c r="U17" s="35"/>
      <c r="V17" s="56">
        <f t="shared" si="0"/>
        <v>0</v>
      </c>
    </row>
    <row r="18" spans="1:22" ht="13.5">
      <c r="A18" s="22"/>
      <c r="B18" s="33">
        <v>42146</v>
      </c>
      <c r="C18" s="33" t="s">
        <v>167</v>
      </c>
      <c r="D18" s="165" t="s">
        <v>147</v>
      </c>
      <c r="E18" s="166" t="s">
        <v>154</v>
      </c>
      <c r="F18" s="167"/>
      <c r="G18" s="169">
        <v>358.37</v>
      </c>
      <c r="H18" s="35"/>
      <c r="I18" s="35"/>
      <c r="J18" s="34"/>
      <c r="K18" s="35"/>
      <c r="L18" s="35">
        <v>305.25</v>
      </c>
      <c r="M18" s="35">
        <v>53.12</v>
      </c>
      <c r="N18" s="35"/>
      <c r="O18" s="35"/>
      <c r="P18" s="35"/>
      <c r="Q18" s="35"/>
      <c r="R18" s="35"/>
      <c r="S18" s="35"/>
      <c r="T18" s="35"/>
      <c r="U18" s="35"/>
      <c r="V18" s="56">
        <f t="shared" si="0"/>
        <v>0</v>
      </c>
    </row>
    <row r="19" spans="1:22" ht="13.5">
      <c r="A19" s="22"/>
      <c r="B19" s="33">
        <v>42146</v>
      </c>
      <c r="C19" s="33" t="s">
        <v>168</v>
      </c>
      <c r="D19" s="165" t="s">
        <v>169</v>
      </c>
      <c r="E19" s="166" t="s">
        <v>154</v>
      </c>
      <c r="F19" s="167"/>
      <c r="G19" s="169">
        <v>60</v>
      </c>
      <c r="H19" s="35"/>
      <c r="I19" s="35"/>
      <c r="J19" s="34"/>
      <c r="K19" s="35"/>
      <c r="L19" s="35">
        <v>60</v>
      </c>
      <c r="M19" s="35"/>
      <c r="N19" s="35"/>
      <c r="O19" s="35"/>
      <c r="P19" s="35"/>
      <c r="Q19" s="35"/>
      <c r="R19" s="35"/>
      <c r="S19" s="35"/>
      <c r="T19" s="35"/>
      <c r="U19" s="35"/>
      <c r="V19" s="56">
        <f t="shared" si="0"/>
        <v>0</v>
      </c>
    </row>
    <row r="20" spans="1:22" ht="13.5">
      <c r="A20" s="22"/>
      <c r="B20" s="33">
        <v>42146</v>
      </c>
      <c r="C20" s="33" t="s">
        <v>170</v>
      </c>
      <c r="D20" s="165" t="s">
        <v>157</v>
      </c>
      <c r="E20" s="166" t="s">
        <v>154</v>
      </c>
      <c r="F20" s="167"/>
      <c r="G20" s="169">
        <v>246.51</v>
      </c>
      <c r="H20" s="35"/>
      <c r="I20" s="35"/>
      <c r="J20" s="34"/>
      <c r="K20" s="35"/>
      <c r="L20" s="35"/>
      <c r="M20" s="35"/>
      <c r="N20" s="35"/>
      <c r="O20" s="35">
        <v>246.51</v>
      </c>
      <c r="P20" s="35"/>
      <c r="Q20" s="35"/>
      <c r="R20" s="35"/>
      <c r="S20" s="35"/>
      <c r="T20" s="35"/>
      <c r="U20" s="35"/>
      <c r="V20" s="56">
        <f t="shared" si="0"/>
        <v>0</v>
      </c>
    </row>
    <row r="21" spans="1:22" ht="13.5">
      <c r="A21" s="22"/>
      <c r="B21" s="33">
        <v>42145</v>
      </c>
      <c r="C21" s="33" t="s">
        <v>172</v>
      </c>
      <c r="D21" s="165" t="s">
        <v>193</v>
      </c>
      <c r="E21" s="166">
        <v>1317</v>
      </c>
      <c r="F21" s="167"/>
      <c r="G21" s="169">
        <v>50</v>
      </c>
      <c r="H21" s="35"/>
      <c r="I21" s="35"/>
      <c r="J21" s="34"/>
      <c r="K21" s="35"/>
      <c r="L21" s="35"/>
      <c r="M21" s="35"/>
      <c r="N21" s="35">
        <v>50</v>
      </c>
      <c r="O21" s="35"/>
      <c r="P21" s="35"/>
      <c r="Q21" s="35"/>
      <c r="R21" s="35"/>
      <c r="S21" s="35"/>
      <c r="T21" s="35"/>
      <c r="U21" s="35"/>
      <c r="V21" s="56">
        <f t="shared" si="0"/>
        <v>0</v>
      </c>
    </row>
    <row r="22" spans="1:22" ht="13.5">
      <c r="A22" s="22"/>
      <c r="B22" s="33">
        <v>42145</v>
      </c>
      <c r="C22" s="33" t="s">
        <v>174</v>
      </c>
      <c r="D22" s="165" t="s">
        <v>194</v>
      </c>
      <c r="E22" s="166">
        <v>1318</v>
      </c>
      <c r="F22" s="167"/>
      <c r="G22" s="169">
        <v>50</v>
      </c>
      <c r="H22" s="35"/>
      <c r="I22" s="35"/>
      <c r="J22" s="34"/>
      <c r="K22" s="35"/>
      <c r="L22" s="35"/>
      <c r="M22" s="35"/>
      <c r="N22" s="35">
        <v>50</v>
      </c>
      <c r="O22" s="35"/>
      <c r="P22" s="35"/>
      <c r="Q22" s="35"/>
      <c r="R22" s="35"/>
      <c r="S22" s="35"/>
      <c r="T22" s="35"/>
      <c r="U22" s="35"/>
      <c r="V22" s="56">
        <f t="shared" si="0"/>
        <v>0</v>
      </c>
    </row>
    <row r="23" spans="1:22" ht="13.5">
      <c r="A23" s="22"/>
      <c r="B23" s="33">
        <v>42153</v>
      </c>
      <c r="C23" s="33" t="s">
        <v>171</v>
      </c>
      <c r="D23" s="165" t="s">
        <v>66</v>
      </c>
      <c r="E23" s="166"/>
      <c r="F23" s="188">
        <v>2.27</v>
      </c>
      <c r="G23" s="169"/>
      <c r="H23" s="35"/>
      <c r="I23" s="35">
        <v>2.27</v>
      </c>
      <c r="J23" s="34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56">
        <f t="shared" si="0"/>
        <v>0</v>
      </c>
    </row>
    <row r="24" spans="1:22" ht="13.5">
      <c r="A24" s="22"/>
      <c r="B24" s="33">
        <v>42153</v>
      </c>
      <c r="C24" s="33" t="s">
        <v>176</v>
      </c>
      <c r="D24" s="165" t="s">
        <v>173</v>
      </c>
      <c r="E24" s="166" t="s">
        <v>154</v>
      </c>
      <c r="F24" s="188"/>
      <c r="G24" s="169">
        <v>221</v>
      </c>
      <c r="H24" s="35"/>
      <c r="I24" s="35"/>
      <c r="J24" s="34"/>
      <c r="K24" s="35">
        <v>36.83</v>
      </c>
      <c r="L24" s="35"/>
      <c r="M24" s="35"/>
      <c r="N24" s="35"/>
      <c r="O24" s="35"/>
      <c r="P24" s="35"/>
      <c r="Q24" s="35"/>
      <c r="R24" s="35"/>
      <c r="S24" s="35">
        <v>184.17</v>
      </c>
      <c r="T24" s="35"/>
      <c r="U24" s="35"/>
      <c r="V24" s="56">
        <f t="shared" si="0"/>
        <v>0</v>
      </c>
    </row>
    <row r="25" spans="1:22" ht="13.5">
      <c r="A25" s="22"/>
      <c r="B25" s="33">
        <v>42156</v>
      </c>
      <c r="C25" s="33" t="s">
        <v>180</v>
      </c>
      <c r="D25" s="165" t="s">
        <v>175</v>
      </c>
      <c r="E25" s="166" t="s">
        <v>154</v>
      </c>
      <c r="F25" s="188"/>
      <c r="G25" s="169">
        <v>384.59</v>
      </c>
      <c r="H25" s="35"/>
      <c r="I25" s="35"/>
      <c r="J25" s="34"/>
      <c r="K25" s="35"/>
      <c r="L25" s="35"/>
      <c r="M25" s="35"/>
      <c r="N25" s="35"/>
      <c r="O25" s="35"/>
      <c r="P25" s="35"/>
      <c r="Q25" s="35"/>
      <c r="R25" s="35"/>
      <c r="S25" s="35"/>
      <c r="T25" s="35">
        <v>384.59</v>
      </c>
      <c r="U25" s="35"/>
      <c r="V25" s="56">
        <f t="shared" si="0"/>
        <v>0</v>
      </c>
    </row>
    <row r="26" spans="1:22" ht="13.5">
      <c r="A26" s="22"/>
      <c r="B26" s="33">
        <v>42166</v>
      </c>
      <c r="C26" s="33" t="s">
        <v>181</v>
      </c>
      <c r="D26" s="165" t="s">
        <v>177</v>
      </c>
      <c r="E26" s="166" t="s">
        <v>154</v>
      </c>
      <c r="F26" s="188"/>
      <c r="G26" s="169">
        <v>125</v>
      </c>
      <c r="H26" s="35"/>
      <c r="I26" s="35"/>
      <c r="J26" s="34"/>
      <c r="K26" s="35"/>
      <c r="L26" s="35"/>
      <c r="M26" s="35"/>
      <c r="N26" s="35"/>
      <c r="O26" s="35"/>
      <c r="P26" s="35"/>
      <c r="Q26" s="35"/>
      <c r="R26" s="35"/>
      <c r="S26" s="35"/>
      <c r="T26" s="35">
        <v>125</v>
      </c>
      <c r="U26" s="35"/>
      <c r="V26" s="56">
        <f t="shared" si="0"/>
        <v>0</v>
      </c>
    </row>
    <row r="27" spans="1:22" ht="13.5">
      <c r="A27" s="22"/>
      <c r="B27" s="33">
        <v>42164</v>
      </c>
      <c r="C27" s="33" t="s">
        <v>178</v>
      </c>
      <c r="D27" s="165" t="s">
        <v>66</v>
      </c>
      <c r="E27" s="166"/>
      <c r="F27" s="188">
        <v>1.34</v>
      </c>
      <c r="G27" s="169"/>
      <c r="H27" s="35"/>
      <c r="I27" s="35">
        <v>1.34</v>
      </c>
      <c r="J27" s="34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56">
        <f t="shared" si="0"/>
        <v>0</v>
      </c>
    </row>
    <row r="28" spans="1:22" ht="13.5">
      <c r="A28" s="22"/>
      <c r="B28" s="33">
        <v>42170</v>
      </c>
      <c r="C28" s="33" t="s">
        <v>179</v>
      </c>
      <c r="D28" s="165" t="s">
        <v>117</v>
      </c>
      <c r="E28" s="166"/>
      <c r="F28" s="188">
        <v>1085.46</v>
      </c>
      <c r="G28" s="169"/>
      <c r="H28" s="35"/>
      <c r="I28" s="35"/>
      <c r="J28" s="34">
        <v>1085.46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56">
        <f t="shared" si="0"/>
        <v>0</v>
      </c>
    </row>
    <row r="29" spans="1:22" ht="13.5">
      <c r="A29" s="22"/>
      <c r="B29" s="33">
        <v>42172</v>
      </c>
      <c r="C29" s="33" t="s">
        <v>183</v>
      </c>
      <c r="D29" s="165" t="s">
        <v>169</v>
      </c>
      <c r="E29" s="166" t="s">
        <v>154</v>
      </c>
      <c r="F29" s="188"/>
      <c r="G29" s="169">
        <v>48.4</v>
      </c>
      <c r="H29" s="35"/>
      <c r="I29" s="35"/>
      <c r="J29" s="34"/>
      <c r="K29" s="35"/>
      <c r="L29" s="35">
        <v>48.4</v>
      </c>
      <c r="M29" s="35"/>
      <c r="N29" s="35"/>
      <c r="O29" s="35"/>
      <c r="P29" s="35"/>
      <c r="Q29" s="35"/>
      <c r="R29" s="35"/>
      <c r="S29" s="35"/>
      <c r="T29" s="35"/>
      <c r="U29" s="35"/>
      <c r="V29" s="56">
        <f t="shared" si="0"/>
        <v>0</v>
      </c>
    </row>
    <row r="30" spans="1:22" ht="13.5">
      <c r="A30" s="22"/>
      <c r="B30" s="33">
        <v>42172</v>
      </c>
      <c r="C30" s="33" t="s">
        <v>184</v>
      </c>
      <c r="D30" s="165" t="s">
        <v>147</v>
      </c>
      <c r="E30" s="166" t="s">
        <v>154</v>
      </c>
      <c r="F30" s="188"/>
      <c r="G30" s="169">
        <v>370.4</v>
      </c>
      <c r="H30" s="35"/>
      <c r="I30" s="35"/>
      <c r="J30" s="34"/>
      <c r="K30" s="35"/>
      <c r="L30" s="35">
        <v>370.4</v>
      </c>
      <c r="M30" s="35"/>
      <c r="N30" s="35"/>
      <c r="O30" s="35"/>
      <c r="P30" s="35"/>
      <c r="Q30" s="35"/>
      <c r="R30" s="35"/>
      <c r="S30" s="35"/>
      <c r="T30" s="35"/>
      <c r="U30" s="35"/>
      <c r="V30" s="56">
        <f t="shared" si="0"/>
        <v>0</v>
      </c>
    </row>
    <row r="31" spans="1:22" ht="13.5">
      <c r="A31" s="22"/>
      <c r="B31" s="33">
        <v>42185</v>
      </c>
      <c r="C31" s="33" t="s">
        <v>182</v>
      </c>
      <c r="D31" s="165" t="s">
        <v>66</v>
      </c>
      <c r="E31" s="166"/>
      <c r="F31" s="188">
        <v>2.5</v>
      </c>
      <c r="G31" s="169"/>
      <c r="H31" s="35"/>
      <c r="I31" s="35">
        <v>2.5</v>
      </c>
      <c r="J31" s="34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56">
        <f t="shared" si="0"/>
        <v>0</v>
      </c>
    </row>
    <row r="32" spans="1:22" ht="13.5">
      <c r="A32" s="22"/>
      <c r="B32" s="33">
        <v>42172</v>
      </c>
      <c r="C32" s="33" t="s">
        <v>185</v>
      </c>
      <c r="D32" s="165" t="s">
        <v>159</v>
      </c>
      <c r="E32" s="166" t="s">
        <v>154</v>
      </c>
      <c r="F32" s="188"/>
      <c r="G32" s="169">
        <v>65.28</v>
      </c>
      <c r="H32" s="35"/>
      <c r="I32" s="35"/>
      <c r="J32" s="34"/>
      <c r="K32" s="35">
        <v>10.88</v>
      </c>
      <c r="L32" s="35"/>
      <c r="M32" s="35"/>
      <c r="N32" s="35"/>
      <c r="O32" s="35">
        <v>54.4</v>
      </c>
      <c r="P32" s="35"/>
      <c r="Q32" s="35"/>
      <c r="R32" s="35"/>
      <c r="S32" s="35"/>
      <c r="T32" s="35"/>
      <c r="U32" s="35"/>
      <c r="V32" s="56">
        <f t="shared" si="0"/>
        <v>0</v>
      </c>
    </row>
    <row r="33" spans="1:22" ht="13.5">
      <c r="A33" s="22"/>
      <c r="B33" s="33">
        <v>42172</v>
      </c>
      <c r="C33" s="33" t="s">
        <v>187</v>
      </c>
      <c r="D33" s="165" t="s">
        <v>157</v>
      </c>
      <c r="E33" s="166" t="s">
        <v>154</v>
      </c>
      <c r="F33" s="188"/>
      <c r="G33" s="169">
        <v>278.26</v>
      </c>
      <c r="H33" s="35"/>
      <c r="I33" s="35"/>
      <c r="J33" s="34"/>
      <c r="K33" s="35"/>
      <c r="L33" s="35"/>
      <c r="M33" s="35"/>
      <c r="N33" s="35"/>
      <c r="O33" s="35">
        <v>278.26</v>
      </c>
      <c r="P33" s="35"/>
      <c r="Q33" s="35"/>
      <c r="R33" s="35"/>
      <c r="S33" s="35"/>
      <c r="T33" s="35"/>
      <c r="U33" s="35"/>
      <c r="V33" s="56">
        <f t="shared" si="0"/>
        <v>0</v>
      </c>
    </row>
    <row r="34" spans="1:22" ht="13.5">
      <c r="A34" s="22"/>
      <c r="B34" s="33">
        <v>42172</v>
      </c>
      <c r="C34" s="33" t="s">
        <v>189</v>
      </c>
      <c r="D34" s="165" t="s">
        <v>186</v>
      </c>
      <c r="E34" s="166" t="s">
        <v>154</v>
      </c>
      <c r="F34" s="188"/>
      <c r="G34" s="169">
        <v>212.36</v>
      </c>
      <c r="H34" s="35"/>
      <c r="I34" s="35"/>
      <c r="J34" s="34"/>
      <c r="K34" s="35">
        <v>35.39</v>
      </c>
      <c r="L34" s="35"/>
      <c r="M34" s="35"/>
      <c r="N34" s="35"/>
      <c r="O34" s="35"/>
      <c r="P34" s="35"/>
      <c r="Q34" s="35"/>
      <c r="R34" s="35"/>
      <c r="S34" s="35">
        <v>176.97</v>
      </c>
      <c r="T34" s="35"/>
      <c r="U34" s="35"/>
      <c r="V34" s="56">
        <f t="shared" si="0"/>
        <v>0</v>
      </c>
    </row>
    <row r="35" spans="1:22" ht="13.5">
      <c r="A35" s="22"/>
      <c r="B35" s="33">
        <v>42172</v>
      </c>
      <c r="C35" s="33" t="s">
        <v>191</v>
      </c>
      <c r="D35" s="165" t="s">
        <v>166</v>
      </c>
      <c r="E35" s="166" t="s">
        <v>154</v>
      </c>
      <c r="F35" s="188"/>
      <c r="G35" s="169">
        <v>648.9</v>
      </c>
      <c r="H35" s="35"/>
      <c r="I35" s="35"/>
      <c r="J35" s="34"/>
      <c r="K35" s="35"/>
      <c r="L35" s="35"/>
      <c r="M35" s="35"/>
      <c r="N35" s="35"/>
      <c r="O35" s="35"/>
      <c r="P35" s="35"/>
      <c r="Q35" s="35">
        <v>648.9</v>
      </c>
      <c r="R35" s="35"/>
      <c r="S35" s="35"/>
      <c r="T35" s="35"/>
      <c r="U35" s="35"/>
      <c r="V35" s="56">
        <f t="shared" si="0"/>
        <v>0</v>
      </c>
    </row>
    <row r="36" spans="1:22" ht="13.5">
      <c r="A36" s="22"/>
      <c r="B36" s="33">
        <v>42173</v>
      </c>
      <c r="C36" s="33" t="s">
        <v>195</v>
      </c>
      <c r="D36" s="165" t="s">
        <v>190</v>
      </c>
      <c r="E36" s="166">
        <v>1319</v>
      </c>
      <c r="F36" s="188"/>
      <c r="G36" s="169">
        <v>937.06</v>
      </c>
      <c r="H36" s="35"/>
      <c r="I36" s="35"/>
      <c r="J36" s="34"/>
      <c r="K36" s="35">
        <v>156.18</v>
      </c>
      <c r="L36" s="35"/>
      <c r="M36" s="35"/>
      <c r="N36" s="35"/>
      <c r="O36" s="35">
        <v>780.88</v>
      </c>
      <c r="P36" s="35"/>
      <c r="Q36" s="35"/>
      <c r="R36" s="35"/>
      <c r="S36" s="35"/>
      <c r="T36" s="35"/>
      <c r="U36" s="35"/>
      <c r="V36" s="56">
        <f t="shared" si="0"/>
        <v>0</v>
      </c>
    </row>
    <row r="37" spans="1:22" ht="13.5">
      <c r="A37" s="22"/>
      <c r="B37" s="33">
        <v>42194</v>
      </c>
      <c r="C37" s="33" t="s">
        <v>188</v>
      </c>
      <c r="D37" s="165" t="s">
        <v>66</v>
      </c>
      <c r="E37" s="166"/>
      <c r="F37" s="188">
        <v>1.67</v>
      </c>
      <c r="G37" s="169"/>
      <c r="H37" s="35"/>
      <c r="I37" s="35">
        <v>1.67</v>
      </c>
      <c r="J37" s="34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56">
        <f t="shared" si="0"/>
        <v>0</v>
      </c>
    </row>
    <row r="38" spans="1:22" ht="13.5">
      <c r="A38" s="22"/>
      <c r="B38" s="33">
        <v>42173</v>
      </c>
      <c r="C38" s="33" t="s">
        <v>196</v>
      </c>
      <c r="D38" s="165" t="s">
        <v>192</v>
      </c>
      <c r="E38" s="166">
        <v>1320</v>
      </c>
      <c r="F38" s="188"/>
      <c r="G38" s="169">
        <v>25</v>
      </c>
      <c r="H38" s="35"/>
      <c r="I38" s="35"/>
      <c r="J38" s="34"/>
      <c r="K38" s="35"/>
      <c r="L38" s="35"/>
      <c r="M38" s="35"/>
      <c r="N38" s="35">
        <v>25</v>
      </c>
      <c r="O38" s="35"/>
      <c r="P38" s="35"/>
      <c r="Q38" s="35"/>
      <c r="R38" s="35"/>
      <c r="S38" s="35"/>
      <c r="T38" s="35"/>
      <c r="U38" s="35"/>
      <c r="V38" s="56">
        <f t="shared" si="0"/>
        <v>0</v>
      </c>
    </row>
    <row r="39" spans="1:22" ht="13.5">
      <c r="A39" s="22"/>
      <c r="B39" s="33">
        <v>42202</v>
      </c>
      <c r="C39" s="33" t="s">
        <v>197</v>
      </c>
      <c r="D39" s="165" t="s">
        <v>169</v>
      </c>
      <c r="E39" s="166" t="s">
        <v>154</v>
      </c>
      <c r="F39" s="188"/>
      <c r="G39" s="169">
        <v>48.4</v>
      </c>
      <c r="H39" s="35"/>
      <c r="I39" s="35"/>
      <c r="J39" s="34"/>
      <c r="K39" s="35"/>
      <c r="L39" s="35">
        <v>48.4</v>
      </c>
      <c r="M39" s="35"/>
      <c r="N39" s="35"/>
      <c r="O39" s="35"/>
      <c r="P39" s="35"/>
      <c r="Q39" s="35"/>
      <c r="R39" s="35"/>
      <c r="S39" s="35"/>
      <c r="T39" s="35"/>
      <c r="U39" s="35"/>
      <c r="V39" s="56">
        <f t="shared" si="0"/>
        <v>0</v>
      </c>
    </row>
    <row r="40" spans="1:22" ht="13.5">
      <c r="A40" s="22"/>
      <c r="B40" s="33">
        <v>42202</v>
      </c>
      <c r="C40" s="33" t="s">
        <v>198</v>
      </c>
      <c r="D40" s="165" t="s">
        <v>147</v>
      </c>
      <c r="E40" s="166" t="s">
        <v>154</v>
      </c>
      <c r="F40" s="188"/>
      <c r="G40" s="169">
        <v>320.59</v>
      </c>
      <c r="H40" s="35"/>
      <c r="I40" s="35"/>
      <c r="J40" s="34"/>
      <c r="K40" s="35"/>
      <c r="L40" s="35">
        <v>320.59</v>
      </c>
      <c r="M40" s="35"/>
      <c r="N40" s="35"/>
      <c r="O40" s="35"/>
      <c r="P40" s="35"/>
      <c r="Q40" s="35"/>
      <c r="R40" s="35"/>
      <c r="S40" s="35"/>
      <c r="T40" s="35"/>
      <c r="U40" s="35"/>
      <c r="V40" s="56">
        <f t="shared" si="0"/>
        <v>0</v>
      </c>
    </row>
    <row r="41" spans="1:22" ht="13.5">
      <c r="A41" s="22"/>
      <c r="B41" s="33">
        <v>42202</v>
      </c>
      <c r="C41" s="33" t="s">
        <v>199</v>
      </c>
      <c r="D41" s="165" t="s">
        <v>157</v>
      </c>
      <c r="E41" s="166" t="s">
        <v>154</v>
      </c>
      <c r="F41" s="188"/>
      <c r="G41" s="169">
        <v>262.52</v>
      </c>
      <c r="H41" s="35"/>
      <c r="I41" s="35"/>
      <c r="J41" s="34"/>
      <c r="K41" s="35"/>
      <c r="L41" s="35"/>
      <c r="M41" s="35"/>
      <c r="N41" s="35"/>
      <c r="O41" s="35">
        <v>262.52</v>
      </c>
      <c r="P41" s="35"/>
      <c r="Q41" s="35"/>
      <c r="R41" s="35"/>
      <c r="S41" s="35"/>
      <c r="T41" s="35"/>
      <c r="U41" s="35"/>
      <c r="V41" s="56">
        <f t="shared" si="0"/>
        <v>0</v>
      </c>
    </row>
    <row r="42" spans="1:22" ht="13.5">
      <c r="A42" s="22"/>
      <c r="B42" s="33">
        <v>42226</v>
      </c>
      <c r="C42" s="33" t="s">
        <v>200</v>
      </c>
      <c r="D42" s="165" t="s">
        <v>66</v>
      </c>
      <c r="E42" s="166"/>
      <c r="F42" s="188">
        <v>1.62</v>
      </c>
      <c r="G42" s="169"/>
      <c r="H42" s="35"/>
      <c r="I42" s="35">
        <v>1.62</v>
      </c>
      <c r="J42" s="3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56">
        <f t="shared" si="0"/>
        <v>0</v>
      </c>
    </row>
    <row r="43" spans="1:22" ht="13.5">
      <c r="A43" s="22"/>
      <c r="B43" s="33">
        <v>42216</v>
      </c>
      <c r="C43" s="33" t="s">
        <v>201</v>
      </c>
      <c r="D43" s="165" t="s">
        <v>66</v>
      </c>
      <c r="E43" s="166"/>
      <c r="F43" s="188">
        <v>2.42</v>
      </c>
      <c r="G43" s="169"/>
      <c r="H43" s="35"/>
      <c r="I43" s="35">
        <v>2.42</v>
      </c>
      <c r="J43" s="3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56">
        <f t="shared" si="0"/>
        <v>0</v>
      </c>
    </row>
    <row r="44" spans="1:22" ht="13.5">
      <c r="A44" s="22"/>
      <c r="B44" s="33">
        <v>42236</v>
      </c>
      <c r="C44" s="33" t="s">
        <v>203</v>
      </c>
      <c r="D44" s="165" t="s">
        <v>147</v>
      </c>
      <c r="E44" s="166" t="s">
        <v>154</v>
      </c>
      <c r="F44" s="188"/>
      <c r="G44" s="169">
        <v>351.89</v>
      </c>
      <c r="H44" s="35"/>
      <c r="I44" s="35"/>
      <c r="J44" s="34"/>
      <c r="K44" s="35"/>
      <c r="L44" s="35">
        <v>351.89</v>
      </c>
      <c r="M44" s="35"/>
      <c r="N44" s="35"/>
      <c r="O44" s="35"/>
      <c r="P44" s="35"/>
      <c r="Q44" s="35"/>
      <c r="R44" s="35"/>
      <c r="S44" s="35"/>
      <c r="T44" s="35"/>
      <c r="U44" s="35"/>
      <c r="V44" s="56">
        <f t="shared" si="0"/>
        <v>0</v>
      </c>
    </row>
    <row r="45" spans="1:22" ht="13.5">
      <c r="A45" s="22"/>
      <c r="B45" s="33">
        <v>42236</v>
      </c>
      <c r="C45" s="33" t="s">
        <v>204</v>
      </c>
      <c r="D45" s="165" t="s">
        <v>169</v>
      </c>
      <c r="E45" s="166" t="s">
        <v>154</v>
      </c>
      <c r="F45" s="188"/>
      <c r="G45" s="169">
        <v>63.2</v>
      </c>
      <c r="H45" s="35"/>
      <c r="I45" s="35"/>
      <c r="J45" s="34"/>
      <c r="K45" s="35"/>
      <c r="L45" s="35">
        <v>63.2</v>
      </c>
      <c r="M45" s="35"/>
      <c r="N45" s="35"/>
      <c r="O45" s="35"/>
      <c r="P45" s="35"/>
      <c r="Q45" s="35"/>
      <c r="R45" s="35"/>
      <c r="S45" s="35"/>
      <c r="T45" s="35"/>
      <c r="U45" s="35"/>
      <c r="V45" s="56">
        <f t="shared" si="0"/>
        <v>0</v>
      </c>
    </row>
    <row r="46" spans="1:22" ht="13.5">
      <c r="A46" s="22"/>
      <c r="B46" s="33">
        <v>42241</v>
      </c>
      <c r="C46" s="33" t="s">
        <v>205</v>
      </c>
      <c r="D46" s="165" t="s">
        <v>157</v>
      </c>
      <c r="E46" s="166" t="s">
        <v>154</v>
      </c>
      <c r="F46" s="188"/>
      <c r="G46" s="169">
        <v>248.02</v>
      </c>
      <c r="H46" s="35"/>
      <c r="I46" s="35"/>
      <c r="J46" s="34"/>
      <c r="K46" s="35"/>
      <c r="L46" s="35"/>
      <c r="M46" s="35"/>
      <c r="N46" s="35"/>
      <c r="O46" s="35">
        <v>248.02</v>
      </c>
      <c r="P46" s="35"/>
      <c r="Q46" s="35"/>
      <c r="R46" s="35"/>
      <c r="S46" s="35"/>
      <c r="T46" s="35"/>
      <c r="U46" s="35"/>
      <c r="V46" s="56">
        <f t="shared" si="0"/>
        <v>0</v>
      </c>
    </row>
    <row r="47" spans="1:22" ht="13.5">
      <c r="A47" s="22"/>
      <c r="B47" s="33">
        <v>42241</v>
      </c>
      <c r="C47" s="33" t="s">
        <v>206</v>
      </c>
      <c r="D47" s="165" t="s">
        <v>207</v>
      </c>
      <c r="E47" s="166" t="s">
        <v>154</v>
      </c>
      <c r="F47" s="188"/>
      <c r="G47" s="169">
        <v>270</v>
      </c>
      <c r="H47" s="35"/>
      <c r="I47" s="35"/>
      <c r="J47" s="34"/>
      <c r="K47" s="35">
        <v>45</v>
      </c>
      <c r="L47" s="35"/>
      <c r="M47" s="35"/>
      <c r="N47" s="35"/>
      <c r="O47" s="35"/>
      <c r="P47" s="35"/>
      <c r="Q47" s="35"/>
      <c r="R47" s="35"/>
      <c r="S47" s="35"/>
      <c r="T47" s="35">
        <v>225</v>
      </c>
      <c r="U47" s="35"/>
      <c r="V47" s="56">
        <f t="shared" si="0"/>
        <v>0</v>
      </c>
    </row>
    <row r="48" spans="1:22" ht="13.5">
      <c r="A48" s="22"/>
      <c r="B48" s="33">
        <v>42241</v>
      </c>
      <c r="C48" s="33" t="s">
        <v>208</v>
      </c>
      <c r="D48" s="165" t="s">
        <v>209</v>
      </c>
      <c r="E48" s="166" t="s">
        <v>154</v>
      </c>
      <c r="F48" s="188"/>
      <c r="G48" s="169">
        <v>10512</v>
      </c>
      <c r="H48" s="35"/>
      <c r="I48" s="35"/>
      <c r="J48" s="34"/>
      <c r="K48" s="35">
        <v>1752</v>
      </c>
      <c r="L48" s="35"/>
      <c r="M48" s="35"/>
      <c r="N48" s="35"/>
      <c r="O48" s="35"/>
      <c r="P48" s="35">
        <v>8760</v>
      </c>
      <c r="Q48" s="35"/>
      <c r="R48" s="35"/>
      <c r="S48" s="35"/>
      <c r="T48" s="35"/>
      <c r="U48" s="35"/>
      <c r="V48" s="56">
        <f t="shared" si="0"/>
        <v>0</v>
      </c>
    </row>
    <row r="49" spans="1:22" ht="13.5">
      <c r="A49" s="22"/>
      <c r="B49" s="33">
        <v>42236</v>
      </c>
      <c r="C49" s="33" t="s">
        <v>210</v>
      </c>
      <c r="D49" s="165" t="s">
        <v>211</v>
      </c>
      <c r="E49" s="166">
        <v>1321</v>
      </c>
      <c r="F49" s="188"/>
      <c r="G49" s="169">
        <v>15</v>
      </c>
      <c r="H49" s="35"/>
      <c r="I49" s="35"/>
      <c r="J49" s="34"/>
      <c r="K49" s="35"/>
      <c r="L49" s="35"/>
      <c r="M49" s="35"/>
      <c r="N49" s="35"/>
      <c r="O49" s="35"/>
      <c r="P49" s="35"/>
      <c r="Q49" s="35"/>
      <c r="R49" s="35"/>
      <c r="S49" s="35">
        <v>15</v>
      </c>
      <c r="T49" s="35"/>
      <c r="U49" s="35"/>
      <c r="V49" s="56">
        <f t="shared" si="0"/>
        <v>0</v>
      </c>
    </row>
    <row r="50" spans="1:22" ht="13.5">
      <c r="A50" s="22"/>
      <c r="B50" s="33">
        <v>42236</v>
      </c>
      <c r="C50" s="33" t="s">
        <v>212</v>
      </c>
      <c r="D50" s="165" t="s">
        <v>213</v>
      </c>
      <c r="E50" s="166" t="s">
        <v>154</v>
      </c>
      <c r="F50" s="188"/>
      <c r="G50" s="169">
        <v>200</v>
      </c>
      <c r="H50" s="35"/>
      <c r="I50" s="35"/>
      <c r="J50" s="34"/>
      <c r="K50" s="35"/>
      <c r="L50" s="35"/>
      <c r="M50" s="35"/>
      <c r="N50" s="35"/>
      <c r="O50" s="35"/>
      <c r="P50" s="35">
        <v>200</v>
      </c>
      <c r="Q50" s="35"/>
      <c r="R50" s="35"/>
      <c r="S50" s="35"/>
      <c r="T50" s="35"/>
      <c r="U50" s="35"/>
      <c r="V50" s="56">
        <f t="shared" si="0"/>
        <v>0</v>
      </c>
    </row>
    <row r="51" spans="1:22" ht="13.5">
      <c r="A51" s="22"/>
      <c r="B51" s="33">
        <v>42244</v>
      </c>
      <c r="C51" s="33" t="s">
        <v>215</v>
      </c>
      <c r="D51" s="165" t="s">
        <v>66</v>
      </c>
      <c r="E51" s="166"/>
      <c r="F51" s="188">
        <v>2.19</v>
      </c>
      <c r="G51" s="169"/>
      <c r="H51" s="35"/>
      <c r="I51" s="35">
        <v>2.19</v>
      </c>
      <c r="J51" s="3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56">
        <f t="shared" si="0"/>
        <v>0</v>
      </c>
    </row>
    <row r="52" spans="1:22" ht="13.5">
      <c r="A52" s="22"/>
      <c r="B52" s="33">
        <v>42263</v>
      </c>
      <c r="C52" s="33" t="s">
        <v>214</v>
      </c>
      <c r="D52" s="165" t="s">
        <v>166</v>
      </c>
      <c r="E52" s="166" t="s">
        <v>154</v>
      </c>
      <c r="F52" s="188"/>
      <c r="G52" s="169">
        <v>648.9</v>
      </c>
      <c r="H52" s="35"/>
      <c r="I52" s="35"/>
      <c r="J52" s="34"/>
      <c r="K52" s="35"/>
      <c r="L52" s="35"/>
      <c r="M52" s="35"/>
      <c r="N52" s="35"/>
      <c r="O52" s="35"/>
      <c r="P52" s="35"/>
      <c r="Q52" s="35">
        <v>648.9</v>
      </c>
      <c r="R52" s="35"/>
      <c r="S52" s="35"/>
      <c r="T52" s="35"/>
      <c r="U52" s="35"/>
      <c r="V52" s="56">
        <f t="shared" si="0"/>
        <v>0</v>
      </c>
    </row>
    <row r="53" spans="1:22" ht="13.5">
      <c r="A53" s="22"/>
      <c r="B53" s="33">
        <v>42257</v>
      </c>
      <c r="C53" s="33" t="s">
        <v>216</v>
      </c>
      <c r="D53" s="165" t="s">
        <v>13</v>
      </c>
      <c r="E53" s="166"/>
      <c r="F53" s="188">
        <v>6317</v>
      </c>
      <c r="G53" s="169"/>
      <c r="H53" s="35">
        <v>6317</v>
      </c>
      <c r="I53" s="35"/>
      <c r="J53" s="34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56">
        <f t="shared" si="0"/>
        <v>0</v>
      </c>
    </row>
    <row r="54" spans="1:22" ht="13.5">
      <c r="A54" s="22"/>
      <c r="B54" s="33">
        <v>42256</v>
      </c>
      <c r="C54" s="33" t="s">
        <v>217</v>
      </c>
      <c r="D54" s="165" t="s">
        <v>66</v>
      </c>
      <c r="E54" s="166"/>
      <c r="F54" s="188">
        <v>0.85</v>
      </c>
      <c r="G54" s="169"/>
      <c r="H54" s="35"/>
      <c r="I54" s="35">
        <v>0.85</v>
      </c>
      <c r="J54" s="34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56">
        <f t="shared" si="0"/>
        <v>0</v>
      </c>
    </row>
    <row r="55" spans="1:22" ht="13.5">
      <c r="A55" s="22"/>
      <c r="B55" s="33">
        <v>42256</v>
      </c>
      <c r="C55" s="33" t="s">
        <v>220</v>
      </c>
      <c r="D55" s="165" t="s">
        <v>232</v>
      </c>
      <c r="E55" s="166"/>
      <c r="F55" s="188"/>
      <c r="G55" s="169">
        <v>15.78</v>
      </c>
      <c r="H55" s="35"/>
      <c r="I55" s="35"/>
      <c r="J55" s="34"/>
      <c r="K55" s="35"/>
      <c r="L55" s="35"/>
      <c r="M55" s="35"/>
      <c r="N55" s="35"/>
      <c r="O55" s="35"/>
      <c r="P55" s="35"/>
      <c r="Q55" s="35"/>
      <c r="R55" s="35"/>
      <c r="S55" s="35">
        <v>15.78</v>
      </c>
      <c r="T55" s="35"/>
      <c r="U55" s="35"/>
      <c r="V55" s="56">
        <f t="shared" si="0"/>
        <v>0</v>
      </c>
    </row>
    <row r="56" spans="1:22" ht="13.5">
      <c r="A56" s="22"/>
      <c r="B56" s="33">
        <v>42264</v>
      </c>
      <c r="C56" s="33" t="s">
        <v>220</v>
      </c>
      <c r="D56" s="165" t="s">
        <v>218</v>
      </c>
      <c r="E56" s="166" t="s">
        <v>154</v>
      </c>
      <c r="F56" s="188"/>
      <c r="G56" s="169">
        <v>70</v>
      </c>
      <c r="H56" s="35"/>
      <c r="I56" s="35"/>
      <c r="J56" s="34"/>
      <c r="K56" s="35"/>
      <c r="L56" s="35"/>
      <c r="M56" s="35"/>
      <c r="N56" s="35"/>
      <c r="O56" s="35"/>
      <c r="P56" s="35"/>
      <c r="Q56" s="35"/>
      <c r="R56" s="35"/>
      <c r="S56" s="35">
        <v>70</v>
      </c>
      <c r="T56" s="35"/>
      <c r="U56" s="35"/>
      <c r="V56" s="56">
        <f t="shared" si="0"/>
        <v>0</v>
      </c>
    </row>
    <row r="57" spans="1:22" ht="13.5">
      <c r="A57" s="22"/>
      <c r="B57" s="33">
        <v>42264</v>
      </c>
      <c r="C57" s="33" t="s">
        <v>221</v>
      </c>
      <c r="D57" s="165" t="s">
        <v>157</v>
      </c>
      <c r="E57" s="166" t="s">
        <v>154</v>
      </c>
      <c r="F57" s="188"/>
      <c r="G57" s="169">
        <v>242.37</v>
      </c>
      <c r="H57" s="35"/>
      <c r="I57" s="35"/>
      <c r="J57" s="34"/>
      <c r="K57" s="35"/>
      <c r="L57" s="35"/>
      <c r="M57" s="35"/>
      <c r="N57" s="35"/>
      <c r="O57" s="35">
        <v>242.37</v>
      </c>
      <c r="P57" s="35"/>
      <c r="Q57" s="35"/>
      <c r="R57" s="35"/>
      <c r="S57" s="35"/>
      <c r="T57" s="35"/>
      <c r="U57" s="35"/>
      <c r="V57" s="56">
        <f t="shared" si="0"/>
        <v>0</v>
      </c>
    </row>
    <row r="58" spans="1:22" ht="13.5">
      <c r="A58" s="22"/>
      <c r="B58" s="33">
        <v>42264</v>
      </c>
      <c r="C58" s="33" t="s">
        <v>222</v>
      </c>
      <c r="D58" s="165" t="s">
        <v>166</v>
      </c>
      <c r="E58" s="166" t="s">
        <v>154</v>
      </c>
      <c r="F58" s="188"/>
      <c r="G58" s="169">
        <v>1081.5</v>
      </c>
      <c r="H58" s="35"/>
      <c r="I58" s="35"/>
      <c r="J58" s="34"/>
      <c r="K58" s="35"/>
      <c r="L58" s="35"/>
      <c r="M58" s="35"/>
      <c r="N58" s="35"/>
      <c r="O58" s="35"/>
      <c r="P58" s="35"/>
      <c r="Q58" s="35">
        <v>1081.5</v>
      </c>
      <c r="R58" s="35"/>
      <c r="S58" s="35"/>
      <c r="T58" s="35"/>
      <c r="U58" s="35"/>
      <c r="V58" s="56">
        <f t="shared" si="0"/>
        <v>0</v>
      </c>
    </row>
    <row r="59" spans="1:22" ht="13.5">
      <c r="A59" s="22"/>
      <c r="B59" s="33">
        <v>42264</v>
      </c>
      <c r="C59" s="33" t="s">
        <v>223</v>
      </c>
      <c r="D59" s="165" t="s">
        <v>147</v>
      </c>
      <c r="E59" s="166" t="s">
        <v>154</v>
      </c>
      <c r="F59" s="188"/>
      <c r="G59" s="169">
        <v>289</v>
      </c>
      <c r="H59" s="35"/>
      <c r="I59" s="35"/>
      <c r="J59" s="34"/>
      <c r="K59" s="35"/>
      <c r="L59" s="35">
        <v>246.36</v>
      </c>
      <c r="M59" s="35">
        <v>42.64</v>
      </c>
      <c r="N59" s="35"/>
      <c r="O59" s="35"/>
      <c r="P59" s="35"/>
      <c r="Q59" s="35"/>
      <c r="R59" s="35"/>
      <c r="S59" s="35"/>
      <c r="T59" s="35"/>
      <c r="U59" s="35"/>
      <c r="V59" s="56">
        <f t="shared" si="0"/>
        <v>0</v>
      </c>
    </row>
    <row r="60" spans="1:22" ht="13.5">
      <c r="A60" s="22"/>
      <c r="B60" s="33">
        <v>42264</v>
      </c>
      <c r="C60" s="33" t="s">
        <v>224</v>
      </c>
      <c r="D60" s="165" t="s">
        <v>169</v>
      </c>
      <c r="E60" s="166" t="s">
        <v>154</v>
      </c>
      <c r="F60" s="188"/>
      <c r="G60" s="169">
        <v>48.4</v>
      </c>
      <c r="H60" s="35"/>
      <c r="I60" s="35"/>
      <c r="J60" s="34"/>
      <c r="K60" s="35"/>
      <c r="L60" s="35">
        <v>48.4</v>
      </c>
      <c r="M60" s="35"/>
      <c r="N60" s="35"/>
      <c r="O60" s="35"/>
      <c r="P60" s="35"/>
      <c r="Q60" s="35"/>
      <c r="R60" s="35"/>
      <c r="S60" s="35"/>
      <c r="T60" s="35"/>
      <c r="U60" s="35"/>
      <c r="V60" s="56">
        <f t="shared" si="0"/>
        <v>0</v>
      </c>
    </row>
    <row r="61" spans="1:22" ht="13.5">
      <c r="A61" s="22"/>
      <c r="B61" s="33">
        <v>42264</v>
      </c>
      <c r="C61" s="33" t="s">
        <v>225</v>
      </c>
      <c r="D61" s="165" t="s">
        <v>226</v>
      </c>
      <c r="E61" s="166" t="s">
        <v>154</v>
      </c>
      <c r="F61" s="188"/>
      <c r="G61" s="169">
        <v>1250</v>
      </c>
      <c r="H61" s="35"/>
      <c r="I61" s="35"/>
      <c r="J61" s="34"/>
      <c r="K61" s="35"/>
      <c r="L61" s="35"/>
      <c r="M61" s="35"/>
      <c r="N61" s="35">
        <v>1250</v>
      </c>
      <c r="O61" s="35"/>
      <c r="P61" s="35"/>
      <c r="Q61" s="35"/>
      <c r="R61" s="35"/>
      <c r="S61" s="35"/>
      <c r="T61" s="35"/>
      <c r="U61" s="35"/>
      <c r="V61" s="56">
        <f t="shared" si="0"/>
        <v>0</v>
      </c>
    </row>
    <row r="62" spans="1:22" ht="13.5">
      <c r="A62" s="22"/>
      <c r="B62" s="33">
        <v>42264</v>
      </c>
      <c r="C62" s="33" t="s">
        <v>227</v>
      </c>
      <c r="D62" s="165" t="s">
        <v>228</v>
      </c>
      <c r="E62" s="166" t="s">
        <v>154</v>
      </c>
      <c r="F62" s="188"/>
      <c r="G62" s="169">
        <v>169.16</v>
      </c>
      <c r="H62" s="35"/>
      <c r="I62" s="35"/>
      <c r="J62" s="34"/>
      <c r="K62" s="35">
        <v>28.19</v>
      </c>
      <c r="L62" s="35"/>
      <c r="M62" s="35"/>
      <c r="N62" s="35"/>
      <c r="O62" s="35"/>
      <c r="P62" s="35"/>
      <c r="Q62" s="35"/>
      <c r="R62" s="35"/>
      <c r="S62" s="35">
        <v>140.97</v>
      </c>
      <c r="T62" s="35"/>
      <c r="U62" s="35"/>
      <c r="V62" s="56">
        <f t="shared" si="0"/>
        <v>0</v>
      </c>
    </row>
    <row r="63" spans="1:22" ht="13.5">
      <c r="A63" s="22"/>
      <c r="B63" s="33">
        <v>42264</v>
      </c>
      <c r="C63" s="33" t="s">
        <v>229</v>
      </c>
      <c r="D63" s="165" t="s">
        <v>209</v>
      </c>
      <c r="E63" s="166" t="s">
        <v>154</v>
      </c>
      <c r="F63" s="188"/>
      <c r="G63" s="169">
        <v>5910.21</v>
      </c>
      <c r="H63" s="35"/>
      <c r="I63" s="35"/>
      <c r="J63" s="34"/>
      <c r="K63" s="35">
        <v>985.03</v>
      </c>
      <c r="L63" s="35"/>
      <c r="M63" s="35"/>
      <c r="N63" s="35"/>
      <c r="O63" s="35"/>
      <c r="P63" s="35">
        <v>4925.18</v>
      </c>
      <c r="Q63" s="35"/>
      <c r="R63" s="35"/>
      <c r="S63" s="35"/>
      <c r="T63" s="35"/>
      <c r="U63" s="35"/>
      <c r="V63" s="56">
        <f t="shared" si="0"/>
        <v>0</v>
      </c>
    </row>
    <row r="64" spans="1:22" ht="13.5">
      <c r="A64" s="22"/>
      <c r="B64" s="33">
        <v>42277</v>
      </c>
      <c r="C64" s="33" t="s">
        <v>230</v>
      </c>
      <c r="D64" s="165" t="s">
        <v>66</v>
      </c>
      <c r="E64" s="166"/>
      <c r="F64" s="188">
        <v>2.58</v>
      </c>
      <c r="G64" s="169"/>
      <c r="H64" s="35"/>
      <c r="I64" s="35">
        <v>2.58</v>
      </c>
      <c r="J64" s="34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56">
        <f t="shared" si="0"/>
        <v>0</v>
      </c>
    </row>
    <row r="65" spans="1:22" ht="13.5">
      <c r="A65" s="22"/>
      <c r="B65" s="33">
        <v>42236</v>
      </c>
      <c r="C65" s="33" t="s">
        <v>231</v>
      </c>
      <c r="D65" s="165" t="s">
        <v>73</v>
      </c>
      <c r="E65" s="166">
        <v>1322</v>
      </c>
      <c r="F65" s="188"/>
      <c r="G65" s="195">
        <v>30</v>
      </c>
      <c r="H65" s="35"/>
      <c r="I65" s="35"/>
      <c r="J65" s="34"/>
      <c r="K65" s="35"/>
      <c r="L65" s="35"/>
      <c r="M65" s="35"/>
      <c r="N65" s="35">
        <v>30</v>
      </c>
      <c r="O65" s="35"/>
      <c r="P65" s="35"/>
      <c r="Q65" s="35"/>
      <c r="R65" s="35"/>
      <c r="S65" s="35"/>
      <c r="T65" s="35"/>
      <c r="U65" s="35"/>
      <c r="V65" s="56">
        <f t="shared" si="0"/>
        <v>0</v>
      </c>
    </row>
    <row r="66" spans="1:22" ht="13.5">
      <c r="A66" s="22"/>
      <c r="B66" s="33">
        <v>42293</v>
      </c>
      <c r="C66" s="33" t="s">
        <v>245</v>
      </c>
      <c r="D66" s="165" t="s">
        <v>169</v>
      </c>
      <c r="E66" s="166" t="s">
        <v>154</v>
      </c>
      <c r="F66" s="188"/>
      <c r="G66" s="169">
        <v>48.4</v>
      </c>
      <c r="H66" s="35"/>
      <c r="I66" s="35"/>
      <c r="J66" s="34"/>
      <c r="K66" s="35"/>
      <c r="L66" s="35">
        <v>48.4</v>
      </c>
      <c r="M66" s="35"/>
      <c r="N66" s="35"/>
      <c r="O66" s="35"/>
      <c r="P66" s="35"/>
      <c r="Q66" s="35"/>
      <c r="R66" s="35"/>
      <c r="S66" s="35"/>
      <c r="T66" s="35"/>
      <c r="U66" s="35"/>
      <c r="V66" s="56"/>
    </row>
    <row r="67" spans="1:22" ht="13.5">
      <c r="A67" s="22"/>
      <c r="B67" s="33">
        <v>42293</v>
      </c>
      <c r="C67" s="33" t="s">
        <v>246</v>
      </c>
      <c r="D67" s="165" t="s">
        <v>147</v>
      </c>
      <c r="E67" s="166" t="s">
        <v>154</v>
      </c>
      <c r="F67" s="188"/>
      <c r="G67" s="169">
        <v>289</v>
      </c>
      <c r="H67" s="35"/>
      <c r="I67" s="35"/>
      <c r="J67" s="34"/>
      <c r="K67" s="35"/>
      <c r="L67" s="35">
        <v>289</v>
      </c>
      <c r="M67" s="35"/>
      <c r="N67" s="35"/>
      <c r="O67" s="35"/>
      <c r="P67" s="35"/>
      <c r="Q67" s="35"/>
      <c r="R67" s="35"/>
      <c r="S67" s="35"/>
      <c r="T67" s="35"/>
      <c r="U67" s="35"/>
      <c r="V67" s="56"/>
    </row>
    <row r="68" spans="1:22" ht="13.5">
      <c r="A68" s="22"/>
      <c r="B68" s="33">
        <v>42293</v>
      </c>
      <c r="C68" s="33" t="s">
        <v>247</v>
      </c>
      <c r="D68" s="165" t="s">
        <v>157</v>
      </c>
      <c r="E68" s="166" t="s">
        <v>154</v>
      </c>
      <c r="F68" s="188"/>
      <c r="G68" s="169">
        <v>272.68</v>
      </c>
      <c r="H68" s="35"/>
      <c r="I68" s="35"/>
      <c r="J68" s="34"/>
      <c r="K68" s="35"/>
      <c r="L68" s="35"/>
      <c r="M68" s="35"/>
      <c r="N68" s="35"/>
      <c r="O68" s="35">
        <v>272.68</v>
      </c>
      <c r="P68" s="35"/>
      <c r="Q68" s="35"/>
      <c r="R68" s="35"/>
      <c r="S68" s="35"/>
      <c r="T68" s="35"/>
      <c r="U68" s="35"/>
      <c r="V68" s="56">
        <f t="shared" si="0"/>
        <v>0</v>
      </c>
    </row>
    <row r="69" spans="1:22" ht="13.5">
      <c r="A69" s="22"/>
      <c r="B69" s="33">
        <v>42293</v>
      </c>
      <c r="C69" s="33" t="s">
        <v>248</v>
      </c>
      <c r="D69" s="165" t="s">
        <v>238</v>
      </c>
      <c r="E69" s="166" t="s">
        <v>249</v>
      </c>
      <c r="F69" s="188"/>
      <c r="G69" s="169">
        <v>18.6</v>
      </c>
      <c r="H69" s="35"/>
      <c r="I69" s="35"/>
      <c r="J69" s="34"/>
      <c r="K69" s="35">
        <v>3.1</v>
      </c>
      <c r="L69" s="35"/>
      <c r="M69" s="35"/>
      <c r="N69" s="35"/>
      <c r="O69" s="35"/>
      <c r="P69" s="35"/>
      <c r="Q69" s="35"/>
      <c r="R69" s="35"/>
      <c r="S69" s="35">
        <v>15.5</v>
      </c>
      <c r="T69" s="35"/>
      <c r="U69" s="35"/>
      <c r="V69" s="56">
        <f t="shared" si="0"/>
        <v>0</v>
      </c>
    </row>
    <row r="70" spans="1:22" ht="13.5">
      <c r="A70" s="22"/>
      <c r="B70" s="33">
        <v>42307</v>
      </c>
      <c r="C70" s="33" t="s">
        <v>250</v>
      </c>
      <c r="D70" s="165" t="s">
        <v>66</v>
      </c>
      <c r="E70" s="166"/>
      <c r="F70" s="188">
        <v>2.35</v>
      </c>
      <c r="G70" s="169"/>
      <c r="H70" s="35"/>
      <c r="I70" s="35">
        <v>2.35</v>
      </c>
      <c r="J70" s="34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56">
        <f t="shared" si="0"/>
        <v>0</v>
      </c>
    </row>
    <row r="71" spans="1:22" ht="13.5">
      <c r="A71" s="22"/>
      <c r="B71" s="33">
        <v>42286</v>
      </c>
      <c r="C71" s="33" t="s">
        <v>251</v>
      </c>
      <c r="D71" s="165" t="s">
        <v>66</v>
      </c>
      <c r="E71" s="166"/>
      <c r="F71" s="188">
        <v>0.81</v>
      </c>
      <c r="G71" s="169"/>
      <c r="H71" s="35"/>
      <c r="I71" s="35"/>
      <c r="J71" s="34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56">
        <f t="shared" si="0"/>
        <v>0</v>
      </c>
    </row>
    <row r="72" spans="1:22" ht="13.5">
      <c r="A72" s="22"/>
      <c r="B72" s="33"/>
      <c r="C72" s="33"/>
      <c r="D72" s="165"/>
      <c r="E72" s="166"/>
      <c r="F72" s="188"/>
      <c r="G72" s="169"/>
      <c r="H72" s="35"/>
      <c r="I72" s="35"/>
      <c r="J72" s="3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56">
        <f t="shared" si="0"/>
        <v>0</v>
      </c>
    </row>
    <row r="73" spans="1:22" ht="13.5">
      <c r="A73" s="22"/>
      <c r="B73" s="42"/>
      <c r="C73" s="42"/>
      <c r="D73" s="163" t="s">
        <v>74</v>
      </c>
      <c r="E73" s="164"/>
      <c r="F73" s="189">
        <f>SUM(F9:F72)</f>
        <v>26377.339999999997</v>
      </c>
      <c r="G73" s="168">
        <f aca="true" t="shared" si="1" ref="G73:U73">SUM(G9:G72)</f>
        <v>28021.93</v>
      </c>
      <c r="H73" s="168">
        <f t="shared" si="1"/>
        <v>25267</v>
      </c>
      <c r="I73" s="168">
        <f t="shared" si="1"/>
        <v>24.070000000000007</v>
      </c>
      <c r="J73" s="168">
        <f t="shared" si="1"/>
        <v>1085.46</v>
      </c>
      <c r="K73" s="168">
        <f t="shared" si="1"/>
        <v>3061.6699999999996</v>
      </c>
      <c r="L73" s="168">
        <f t="shared" si="1"/>
        <v>2446.65</v>
      </c>
      <c r="M73" s="168">
        <f t="shared" si="1"/>
        <v>160.44</v>
      </c>
      <c r="N73" s="168">
        <f t="shared" si="1"/>
        <v>1405</v>
      </c>
      <c r="O73" s="168">
        <f t="shared" si="1"/>
        <v>2630.2299999999996</v>
      </c>
      <c r="P73" s="168">
        <f t="shared" si="1"/>
        <v>13885.18</v>
      </c>
      <c r="Q73" s="168">
        <f t="shared" si="1"/>
        <v>2811.9</v>
      </c>
      <c r="R73" s="168">
        <f t="shared" si="1"/>
        <v>267.88</v>
      </c>
      <c r="S73" s="168">
        <f t="shared" si="1"/>
        <v>618.39</v>
      </c>
      <c r="T73" s="168">
        <f t="shared" si="1"/>
        <v>734.5899999999999</v>
      </c>
      <c r="U73" s="168">
        <f t="shared" si="1"/>
        <v>0</v>
      </c>
      <c r="V73" s="56"/>
    </row>
    <row r="74" spans="1:22" ht="13.5">
      <c r="A74" s="22"/>
      <c r="B74" s="27"/>
      <c r="C74" s="27"/>
      <c r="D74" s="28"/>
      <c r="E74" s="29" t="s">
        <v>61</v>
      </c>
      <c r="F74" s="190"/>
      <c r="G74" s="187"/>
      <c r="H74" s="248" t="s">
        <v>7</v>
      </c>
      <c r="I74" s="248"/>
      <c r="J74" s="249"/>
      <c r="K74" s="30"/>
      <c r="L74" s="248" t="s">
        <v>6</v>
      </c>
      <c r="M74" s="248"/>
      <c r="N74" s="248"/>
      <c r="O74" s="248"/>
      <c r="P74" s="248"/>
      <c r="Q74" s="248"/>
      <c r="R74" s="248"/>
      <c r="S74" s="248"/>
      <c r="T74" s="248"/>
      <c r="U74" s="248"/>
      <c r="V74" s="37"/>
    </row>
    <row r="75" spans="1:22" ht="21.75">
      <c r="A75" s="22"/>
      <c r="B75" s="113" t="s">
        <v>62</v>
      </c>
      <c r="C75" s="113"/>
      <c r="D75" s="113" t="s">
        <v>63</v>
      </c>
      <c r="E75" s="114" t="s">
        <v>64</v>
      </c>
      <c r="F75" s="170" t="s">
        <v>65</v>
      </c>
      <c r="G75" s="115" t="s">
        <v>61</v>
      </c>
      <c r="H75" s="110" t="s">
        <v>13</v>
      </c>
      <c r="I75" s="111" t="s">
        <v>66</v>
      </c>
      <c r="J75" s="115" t="s">
        <v>67</v>
      </c>
      <c r="K75" s="110" t="s">
        <v>68</v>
      </c>
      <c r="L75" s="110" t="s">
        <v>69</v>
      </c>
      <c r="M75" s="111" t="s">
        <v>70</v>
      </c>
      <c r="N75" s="112" t="s">
        <v>135</v>
      </c>
      <c r="O75" s="112" t="s">
        <v>17</v>
      </c>
      <c r="P75" s="112" t="s">
        <v>19</v>
      </c>
      <c r="Q75" s="112" t="s">
        <v>23</v>
      </c>
      <c r="R75" s="112" t="s">
        <v>137</v>
      </c>
      <c r="S75" s="112" t="s">
        <v>36</v>
      </c>
      <c r="T75" s="112" t="s">
        <v>136</v>
      </c>
      <c r="U75" s="112" t="s">
        <v>43</v>
      </c>
      <c r="V75" s="37"/>
    </row>
    <row r="76" spans="2:22" ht="13.5">
      <c r="B76" s="43"/>
      <c r="C76" s="43"/>
      <c r="D76" s="44"/>
      <c r="E76" s="45"/>
      <c r="F76" s="46"/>
      <c r="G76" s="46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37"/>
    </row>
    <row r="77" spans="2:22" ht="13.5">
      <c r="B77" s="43"/>
      <c r="C77" s="43"/>
      <c r="D77" s="177" t="s">
        <v>0</v>
      </c>
      <c r="E77" s="178"/>
      <c r="F77" s="179"/>
      <c r="G77" s="157"/>
      <c r="H77" s="241" t="s">
        <v>143</v>
      </c>
      <c r="I77" s="241"/>
      <c r="J77" s="40" t="s">
        <v>75</v>
      </c>
      <c r="L77" s="40"/>
      <c r="M77" s="40">
        <v>22302.86</v>
      </c>
      <c r="O77" s="40"/>
      <c r="P77" s="40"/>
      <c r="Q77" s="40"/>
      <c r="R77" s="40"/>
      <c r="S77" s="40"/>
      <c r="T77" s="40"/>
      <c r="U77" s="40"/>
      <c r="V77" s="37"/>
    </row>
    <row r="78" spans="2:22" ht="13.5">
      <c r="B78" s="43"/>
      <c r="C78" s="43"/>
      <c r="D78" s="180" t="s">
        <v>71</v>
      </c>
      <c r="E78" s="181"/>
      <c r="F78" s="182">
        <f>SUM(F8)</f>
        <v>34709.06</v>
      </c>
      <c r="G78" s="157"/>
      <c r="H78" s="40"/>
      <c r="I78" s="40"/>
      <c r="J78" s="40" t="s">
        <v>77</v>
      </c>
      <c r="L78" s="40"/>
      <c r="M78" s="40">
        <v>587.33</v>
      </c>
      <c r="O78" s="40"/>
      <c r="P78" s="40"/>
      <c r="Q78" s="40"/>
      <c r="R78" s="40"/>
      <c r="S78" s="40"/>
      <c r="T78" s="40"/>
      <c r="U78" s="40"/>
      <c r="V78" s="37"/>
    </row>
    <row r="79" spans="2:22" ht="13.5">
      <c r="B79" s="43"/>
      <c r="C79" s="43"/>
      <c r="D79" s="180"/>
      <c r="E79" s="181"/>
      <c r="F79" s="182"/>
      <c r="G79" s="157"/>
      <c r="H79" s="40"/>
      <c r="I79" s="40"/>
      <c r="J79" s="158" t="s">
        <v>78</v>
      </c>
      <c r="K79" s="159"/>
      <c r="L79" s="158"/>
      <c r="M79" s="162">
        <v>10204.28</v>
      </c>
      <c r="O79" s="40"/>
      <c r="P79" s="48"/>
      <c r="Q79" s="40"/>
      <c r="R79" s="40"/>
      <c r="S79" s="40"/>
      <c r="T79" s="40"/>
      <c r="U79" s="40"/>
      <c r="V79" s="37"/>
    </row>
    <row r="80" spans="2:22" ht="13.5">
      <c r="B80" s="43"/>
      <c r="C80" s="43"/>
      <c r="D80" s="180" t="s">
        <v>79</v>
      </c>
      <c r="E80" s="181"/>
      <c r="F80" s="182">
        <f>SUM(F73)</f>
        <v>26377.339999999997</v>
      </c>
      <c r="G80" s="157"/>
      <c r="H80" s="40"/>
      <c r="I80" s="40"/>
      <c r="M80" s="49">
        <f>SUM(M77:M79)</f>
        <v>33094.47</v>
      </c>
      <c r="O80" s="140"/>
      <c r="P80" s="40"/>
      <c r="Q80" s="40"/>
      <c r="R80" s="40"/>
      <c r="S80" s="40"/>
      <c r="T80" s="40"/>
      <c r="U80" s="40"/>
      <c r="V80" s="31"/>
    </row>
    <row r="81" spans="2:22" ht="13.5">
      <c r="B81" s="43"/>
      <c r="C81" s="43"/>
      <c r="D81" s="180" t="s">
        <v>80</v>
      </c>
      <c r="E81" s="181"/>
      <c r="F81" s="182">
        <f>SUM(G73)</f>
        <v>28021.93</v>
      </c>
      <c r="G81" s="157"/>
      <c r="H81" s="40"/>
      <c r="I81" s="40"/>
      <c r="J81" s="47" t="s">
        <v>146</v>
      </c>
      <c r="K81" s="47"/>
      <c r="L81" s="149"/>
      <c r="M81" s="40">
        <v>30</v>
      </c>
      <c r="O81" s="140"/>
      <c r="P81" s="40"/>
      <c r="Q81" s="40"/>
      <c r="R81" s="40"/>
      <c r="S81" s="40"/>
      <c r="T81" s="40"/>
      <c r="U81" s="40"/>
      <c r="V81" s="31"/>
    </row>
    <row r="82" spans="2:22" ht="13.5">
      <c r="B82" s="50"/>
      <c r="C82" s="50"/>
      <c r="D82" s="180"/>
      <c r="E82" s="181"/>
      <c r="F82" s="183"/>
      <c r="G82" s="157"/>
      <c r="H82" s="40"/>
      <c r="I82" s="40"/>
      <c r="M82" s="144"/>
      <c r="O82" s="40"/>
      <c r="P82" s="40"/>
      <c r="Q82" s="40"/>
      <c r="R82" s="40"/>
      <c r="S82" s="40"/>
      <c r="T82" s="40"/>
      <c r="U82" s="40"/>
      <c r="V82" s="31"/>
    </row>
    <row r="83" spans="2:22" ht="13.5">
      <c r="B83" s="52"/>
      <c r="C83" s="52"/>
      <c r="D83" s="184" t="s">
        <v>76</v>
      </c>
      <c r="E83" s="185"/>
      <c r="F83" s="186">
        <f>SUM(F78+F80-F81+F82)</f>
        <v>33064.469999999994</v>
      </c>
      <c r="G83" s="157"/>
      <c r="H83" s="31"/>
      <c r="I83" s="41"/>
      <c r="J83" s="40" t="s">
        <v>144</v>
      </c>
      <c r="K83" s="47"/>
      <c r="M83" s="137"/>
      <c r="O83" s="141"/>
      <c r="P83" s="48"/>
      <c r="Q83" s="142"/>
      <c r="R83" s="31"/>
      <c r="S83" s="31"/>
      <c r="T83" s="31"/>
      <c r="U83" s="31"/>
      <c r="V83" s="31"/>
    </row>
    <row r="84" spans="2:22" ht="15" thickBot="1">
      <c r="B84" s="52"/>
      <c r="C84" s="52"/>
      <c r="H84" s="53"/>
      <c r="I84" s="53"/>
      <c r="J84" s="51" t="s">
        <v>82</v>
      </c>
      <c r="K84" s="51"/>
      <c r="M84" s="143">
        <f>SUM(M80-M81+M83)</f>
        <v>33064.47</v>
      </c>
      <c r="O84" s="53"/>
      <c r="P84" s="48"/>
      <c r="Q84" s="48"/>
      <c r="R84" s="53"/>
      <c r="S84" s="53"/>
      <c r="T84" s="53"/>
      <c r="U84" s="53"/>
      <c r="V84" s="31"/>
    </row>
    <row r="85" spans="2:22" ht="13.5">
      <c r="B85" s="52"/>
      <c r="C85" s="52"/>
      <c r="H85" s="53"/>
      <c r="I85" s="53"/>
      <c r="N85" s="53"/>
      <c r="O85" s="54"/>
      <c r="P85" s="41"/>
      <c r="Q85" s="53"/>
      <c r="R85" s="53"/>
      <c r="S85" s="53"/>
      <c r="T85" s="53"/>
      <c r="U85" s="53"/>
      <c r="V85" s="31"/>
    </row>
    <row r="86" spans="2:22" ht="13.5">
      <c r="B86" s="52"/>
      <c r="C86" s="52"/>
      <c r="H86" s="53"/>
      <c r="I86" s="54"/>
      <c r="J86" s="53"/>
      <c r="K86" s="53"/>
      <c r="L86" s="53"/>
      <c r="M86" s="53"/>
      <c r="O86" s="53"/>
      <c r="P86" s="48"/>
      <c r="Q86" s="53"/>
      <c r="R86" s="53"/>
      <c r="S86" s="53"/>
      <c r="T86" s="53"/>
      <c r="U86" s="53"/>
      <c r="V86" s="31"/>
    </row>
    <row r="87" spans="2:22" ht="13.5">
      <c r="B87" s="52"/>
      <c r="C87" s="52"/>
      <c r="E87" s="40"/>
      <c r="H87" s="53"/>
      <c r="I87" s="53"/>
      <c r="J87" s="54"/>
      <c r="K87" s="40"/>
      <c r="L87" s="54"/>
      <c r="M87" s="55"/>
      <c r="N87" s="53"/>
      <c r="O87" s="53"/>
      <c r="P87" s="48"/>
      <c r="Q87" s="53"/>
      <c r="R87" s="53"/>
      <c r="S87" s="53"/>
      <c r="T87" s="53"/>
      <c r="U87" s="53"/>
      <c r="V87" s="31"/>
    </row>
    <row r="88" spans="2:22" ht="13.5">
      <c r="B88" s="52"/>
      <c r="C88" s="52"/>
      <c r="E88" s="40"/>
      <c r="H88" s="53"/>
      <c r="I88" s="53"/>
      <c r="J88" s="53"/>
      <c r="K88" s="53"/>
      <c r="L88" s="53"/>
      <c r="M88" s="53"/>
      <c r="N88" s="53"/>
      <c r="O88" s="53"/>
      <c r="Q88" s="53"/>
      <c r="R88" s="53"/>
      <c r="S88" s="53"/>
      <c r="T88" s="53"/>
      <c r="U88" s="53"/>
      <c r="V88" s="31"/>
    </row>
    <row r="89" spans="2:22" ht="13.5">
      <c r="B89" s="52"/>
      <c r="C89" s="52"/>
      <c r="E89" s="38"/>
      <c r="H89" s="53"/>
      <c r="I89" s="53"/>
      <c r="J89" s="48"/>
      <c r="K89" s="53"/>
      <c r="L89" s="53"/>
      <c r="M89" s="54"/>
      <c r="N89" s="53"/>
      <c r="O89" s="53"/>
      <c r="P89" s="53"/>
      <c r="Q89" s="53"/>
      <c r="R89" s="53"/>
      <c r="S89" s="53"/>
      <c r="T89" s="53"/>
      <c r="U89" s="53"/>
      <c r="V89" s="31"/>
    </row>
    <row r="90" spans="2:22" ht="13.5">
      <c r="B90" s="52"/>
      <c r="C90" s="52"/>
      <c r="F90" s="39"/>
      <c r="H90" s="53"/>
      <c r="I90" s="160" t="s">
        <v>202</v>
      </c>
      <c r="J90" s="53"/>
      <c r="K90" s="53"/>
      <c r="L90" s="53"/>
      <c r="M90" s="54"/>
      <c r="N90" s="53"/>
      <c r="O90" s="53"/>
      <c r="P90" s="53"/>
      <c r="Q90" s="53"/>
      <c r="R90" s="53"/>
      <c r="S90" s="53"/>
      <c r="T90" s="53"/>
      <c r="U90" s="53"/>
      <c r="V90" s="53"/>
    </row>
    <row r="91" spans="6:22" ht="13.5">
      <c r="F91" s="39"/>
      <c r="K91" s="140"/>
      <c r="M91" s="39"/>
      <c r="V91" s="53"/>
    </row>
    <row r="92" spans="6:22" ht="13.5">
      <c r="F92" s="39"/>
      <c r="H92" s="140"/>
      <c r="M92" s="39"/>
      <c r="V92" s="53"/>
    </row>
    <row r="93" spans="6:22" ht="13.5">
      <c r="F93" s="39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</row>
    <row r="94" spans="8:22" ht="13.5">
      <c r="H94" s="53"/>
      <c r="I94" s="53"/>
      <c r="J94" s="53"/>
      <c r="K94" s="53"/>
      <c r="L94" s="53"/>
      <c r="M94" s="54"/>
      <c r="N94" s="53"/>
      <c r="O94" s="53"/>
      <c r="P94" s="53"/>
      <c r="Q94" s="53"/>
      <c r="R94" s="53"/>
      <c r="S94" s="53"/>
      <c r="T94" s="53"/>
      <c r="U94" s="53"/>
      <c r="V94" s="53"/>
    </row>
    <row r="95" spans="6:22" ht="13.5">
      <c r="F95" s="39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</row>
    <row r="96" spans="8:22" ht="13.5">
      <c r="H96" s="53"/>
      <c r="I96" s="53"/>
      <c r="J96" s="53"/>
      <c r="K96" s="53"/>
      <c r="L96" s="53"/>
      <c r="M96" s="54"/>
      <c r="N96" s="53"/>
      <c r="O96" s="53"/>
      <c r="P96" s="53"/>
      <c r="Q96" s="53"/>
      <c r="R96" s="53"/>
      <c r="S96" s="53"/>
      <c r="T96" s="53"/>
      <c r="U96" s="53"/>
      <c r="V96" s="53"/>
    </row>
    <row r="97" spans="8:22" ht="13.5"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</row>
    <row r="98" spans="8:22" ht="13.5"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</row>
    <row r="99" spans="8:22" ht="13.5"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</row>
    <row r="100" spans="8:22" ht="13.5"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</row>
    <row r="101" spans="8:22" ht="13.5"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</row>
    <row r="102" spans="8:22" ht="13.5"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8:22" ht="13.5"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8:22" ht="13.5"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8:22" ht="13.5"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</row>
    <row r="106" spans="8:22" ht="13.5"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</row>
    <row r="107" spans="8:22" ht="13.5"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</row>
    <row r="108" spans="8:22" ht="13.5"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</row>
    <row r="109" spans="8:22" ht="13.5"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</row>
    <row r="110" spans="8:22" ht="13.5"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</row>
    <row r="111" spans="8:22" ht="13.5"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</row>
    <row r="112" spans="8:22" ht="13.5"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</row>
    <row r="113" spans="8:22" ht="13.5"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</row>
    <row r="114" spans="8:22" ht="13.5"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</row>
    <row r="115" spans="8:22" ht="13.5"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</row>
    <row r="116" spans="8:22" ht="13.5"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</row>
    <row r="117" spans="8:22" ht="13.5"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</row>
    <row r="118" spans="8:22" ht="13.5"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</row>
    <row r="119" spans="8:22" ht="13.5"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</row>
    <row r="120" spans="8:22" ht="13.5"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</row>
    <row r="121" spans="8:22" ht="13.5"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</row>
    <row r="122" spans="8:22" ht="13.5"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</row>
    <row r="123" spans="8:22" ht="13.5"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</row>
    <row r="124" spans="8:22" ht="13.5"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</row>
    <row r="125" spans="8:22" ht="13.5"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</row>
    <row r="126" spans="8:22" ht="13.5"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</row>
    <row r="127" spans="8:22" ht="13.5"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</row>
    <row r="128" spans="8:22" ht="13.5"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</row>
    <row r="129" spans="8:22" ht="13.5"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</row>
    <row r="130" spans="8:22" ht="13.5"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</row>
    <row r="131" spans="8:22" ht="13.5"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</row>
    <row r="132" spans="8:22" ht="13.5"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</row>
    <row r="133" spans="8:22" ht="13.5"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</row>
    <row r="134" spans="8:22" ht="13.5"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</row>
    <row r="135" spans="8:22" ht="13.5"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</row>
    <row r="136" spans="8:22" ht="13.5"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</row>
    <row r="137" spans="8:22" ht="13.5"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</row>
    <row r="138" spans="8:22" ht="13.5"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</row>
    <row r="139" spans="8:22" ht="13.5"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</row>
    <row r="140" spans="8:22" ht="13.5"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</row>
    <row r="141" spans="8:22" ht="13.5"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</row>
    <row r="142" spans="8:22" ht="13.5"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</row>
    <row r="143" spans="8:22" ht="13.5"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</row>
    <row r="144" spans="8:22" ht="13.5"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</row>
    <row r="145" spans="8:22" ht="13.5"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</row>
    <row r="146" spans="8:22" ht="13.5"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</row>
    <row r="147" spans="8:22" ht="13.5"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</row>
    <row r="148" spans="8:22" ht="13.5"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</row>
    <row r="149" spans="8:22" ht="13.5"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</row>
    <row r="150" ht="13.5">
      <c r="V150" s="53"/>
    </row>
    <row r="151" ht="13.5">
      <c r="V151" s="53"/>
    </row>
    <row r="152" ht="13.5">
      <c r="V152" s="53"/>
    </row>
    <row r="153" ht="13.5">
      <c r="V153" s="53"/>
    </row>
    <row r="154" ht="13.5">
      <c r="V154" s="53"/>
    </row>
    <row r="155" ht="13.5">
      <c r="V155" s="53"/>
    </row>
  </sheetData>
  <sheetProtection/>
  <mergeCells count="8">
    <mergeCell ref="H77:I77"/>
    <mergeCell ref="B1:U1"/>
    <mergeCell ref="B2:U2"/>
    <mergeCell ref="H4:J4"/>
    <mergeCell ref="L4:U4"/>
    <mergeCell ref="H74:J74"/>
    <mergeCell ref="L74:U74"/>
    <mergeCell ref="B4:G4"/>
  </mergeCells>
  <conditionalFormatting sqref="V6:V73">
    <cfRule type="cellIs" priority="20" dxfId="0" operator="notEqual">
      <formula>0</formula>
    </cfRule>
  </conditionalFormatting>
  <printOptions gridLines="1"/>
  <pageMargins left="0.04" right="0.04" top="0.16" bottom="0.16" header="0.12000000000000001" footer="0.12000000000000001"/>
  <pageSetup fitToHeight="4" fitToWidth="1" horizontalDpi="600" verticalDpi="600" orientation="landscape" paperSize="9" scale="62"/>
  <ignoredErrors>
    <ignoredError sqref="F83 V6 F73:U73 M84 V23:V27 V9:V20 V71:V72 V30:V65 V68:V70" emptyCellReference="1"/>
    <ignoredError sqref="V28:V29" emptyCellReference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selection activeCell="C7" sqref="C7"/>
    </sheetView>
  </sheetViews>
  <sheetFormatPr defaultColWidth="11.57421875" defaultRowHeight="12.75"/>
  <cols>
    <col min="1" max="1" width="26.140625" style="65" customWidth="1"/>
    <col min="2" max="2" width="34.28125" style="65" customWidth="1"/>
    <col min="3" max="3" width="13.421875" style="65" customWidth="1"/>
    <col min="4" max="4" width="32.421875" style="67" customWidth="1"/>
    <col min="5" max="5" width="36.421875" style="66" customWidth="1"/>
    <col min="6" max="16384" width="11.421875" style="65" customWidth="1"/>
  </cols>
  <sheetData>
    <row r="1" spans="1:5" ht="15">
      <c r="A1" s="106" t="s">
        <v>134</v>
      </c>
      <c r="C1" s="66"/>
      <c r="D1" s="105"/>
      <c r="E1" s="104"/>
    </row>
    <row r="2" spans="2:5" ht="25.5">
      <c r="B2" s="68"/>
      <c r="C2" s="103" t="s">
        <v>145</v>
      </c>
      <c r="D2" s="69"/>
      <c r="E2" s="68"/>
    </row>
    <row r="3" spans="1:5" ht="13.5">
      <c r="A3" s="107" t="s">
        <v>135</v>
      </c>
      <c r="D3" s="80"/>
      <c r="E3" s="68"/>
    </row>
    <row r="4" spans="2:5" ht="13.5">
      <c r="B4" s="90" t="s">
        <v>133</v>
      </c>
      <c r="C4" s="87">
        <v>10000</v>
      </c>
      <c r="D4" s="80"/>
      <c r="E4" s="68"/>
    </row>
    <row r="5" spans="2:5" ht="13.5">
      <c r="B5" s="97" t="s">
        <v>106</v>
      </c>
      <c r="C5" s="96">
        <v>1600</v>
      </c>
      <c r="D5" s="100"/>
      <c r="E5" s="99"/>
    </row>
    <row r="6" spans="2:5" ht="13.5">
      <c r="B6" s="97" t="s">
        <v>132</v>
      </c>
      <c r="C6" s="96">
        <v>3000</v>
      </c>
      <c r="D6" s="100"/>
      <c r="E6" s="99"/>
    </row>
    <row r="7" spans="2:5" ht="13.5">
      <c r="B7" s="102" t="s">
        <v>131</v>
      </c>
      <c r="C7" s="101">
        <f>SUM(C4:C6)</f>
        <v>14600</v>
      </c>
      <c r="D7" s="100"/>
      <c r="E7" s="99"/>
    </row>
    <row r="8" spans="1:5" ht="13.5">
      <c r="A8" s="107" t="s">
        <v>17</v>
      </c>
      <c r="C8" s="87"/>
      <c r="D8" s="71"/>
      <c r="E8" s="68"/>
    </row>
    <row r="9" spans="2:5" ht="13.5">
      <c r="B9" s="90" t="s">
        <v>18</v>
      </c>
      <c r="C9" s="87">
        <v>100</v>
      </c>
      <c r="D9" s="71"/>
      <c r="E9" s="68"/>
    </row>
    <row r="10" spans="2:5" ht="13.5">
      <c r="B10" s="88" t="s">
        <v>130</v>
      </c>
      <c r="C10" s="89">
        <f>SUM(C9:C9)</f>
        <v>100</v>
      </c>
      <c r="D10" s="71"/>
      <c r="E10" s="68"/>
    </row>
    <row r="11" spans="1:5" ht="13.5">
      <c r="A11" s="107" t="s">
        <v>19</v>
      </c>
      <c r="B11" s="86"/>
      <c r="C11" s="83"/>
      <c r="D11" s="71"/>
      <c r="E11" s="68"/>
    </row>
    <row r="12" spans="2:5" ht="13.5">
      <c r="B12" s="90" t="s">
        <v>107</v>
      </c>
      <c r="C12" s="87"/>
      <c r="D12" s="71"/>
      <c r="E12" s="68"/>
    </row>
    <row r="13" spans="2:5" ht="13.5">
      <c r="B13" s="90" t="s">
        <v>20</v>
      </c>
      <c r="C13" s="87"/>
      <c r="D13" s="71"/>
      <c r="E13" s="68"/>
    </row>
    <row r="14" spans="2:5" ht="13.5">
      <c r="B14" s="90" t="s">
        <v>21</v>
      </c>
      <c r="C14" s="87"/>
      <c r="D14" s="71"/>
      <c r="E14" s="68"/>
    </row>
    <row r="15" spans="2:5" ht="13.5">
      <c r="B15" s="90" t="s">
        <v>22</v>
      </c>
      <c r="C15" s="87"/>
      <c r="D15" s="71"/>
      <c r="E15" s="68"/>
    </row>
    <row r="16" spans="2:5" ht="13.5">
      <c r="B16" s="90" t="s">
        <v>108</v>
      </c>
      <c r="C16" s="87"/>
      <c r="D16" s="71"/>
      <c r="E16" s="68"/>
    </row>
    <row r="17" spans="2:5" ht="13.5">
      <c r="B17" s="92" t="s">
        <v>129</v>
      </c>
      <c r="C17" s="98">
        <v>4000</v>
      </c>
      <c r="D17" s="71"/>
      <c r="E17" s="68"/>
    </row>
    <row r="18" spans="1:5" ht="13.5">
      <c r="A18" s="107" t="s">
        <v>23</v>
      </c>
      <c r="C18" s="87"/>
      <c r="D18" s="71"/>
      <c r="E18" s="68"/>
    </row>
    <row r="19" spans="2:5" ht="13.5">
      <c r="B19" s="97" t="s">
        <v>109</v>
      </c>
      <c r="C19" s="96">
        <v>4500</v>
      </c>
      <c r="D19" s="71"/>
      <c r="E19" s="68"/>
    </row>
    <row r="20" spans="2:5" ht="13.5">
      <c r="B20" s="90" t="s">
        <v>24</v>
      </c>
      <c r="C20" s="87">
        <v>1000</v>
      </c>
      <c r="D20" s="71"/>
      <c r="E20" s="68"/>
    </row>
    <row r="21" spans="2:5" ht="13.5">
      <c r="B21" s="88" t="s">
        <v>128</v>
      </c>
      <c r="C21" s="89">
        <f>SUM(C19:C20)</f>
        <v>5500</v>
      </c>
      <c r="D21" s="71"/>
      <c r="E21" s="68"/>
    </row>
    <row r="22" spans="1:5" ht="13.5">
      <c r="A22" s="107" t="s">
        <v>25</v>
      </c>
      <c r="C22" s="95"/>
      <c r="D22" s="71"/>
      <c r="E22" s="68"/>
    </row>
    <row r="23" spans="2:5" ht="13.5">
      <c r="B23" s="73" t="s">
        <v>16</v>
      </c>
      <c r="C23" s="87">
        <v>7800</v>
      </c>
      <c r="D23" s="71"/>
      <c r="E23" s="68"/>
    </row>
    <row r="24" spans="2:5" ht="13.5">
      <c r="B24" s="73" t="s">
        <v>26</v>
      </c>
      <c r="C24" s="87">
        <v>400</v>
      </c>
      <c r="D24" s="71"/>
      <c r="E24" s="68"/>
    </row>
    <row r="25" spans="2:5" ht="13.5">
      <c r="B25" s="90" t="s">
        <v>27</v>
      </c>
      <c r="C25" s="87">
        <v>200</v>
      </c>
      <c r="D25" s="71"/>
      <c r="E25" s="68"/>
    </row>
    <row r="26" spans="2:5" ht="13.5">
      <c r="B26" s="90" t="s">
        <v>28</v>
      </c>
      <c r="C26" s="87">
        <v>300</v>
      </c>
      <c r="D26" s="71"/>
      <c r="E26" s="68"/>
    </row>
    <row r="27" spans="2:5" ht="13.5">
      <c r="B27" s="92" t="s">
        <v>127</v>
      </c>
      <c r="C27" s="89">
        <f>SUM(C23:C26)</f>
        <v>8700</v>
      </c>
      <c r="D27" s="71"/>
      <c r="E27" s="68"/>
    </row>
    <row r="28" spans="1:5" ht="13.5">
      <c r="A28" s="107" t="s">
        <v>15</v>
      </c>
      <c r="B28" s="94"/>
      <c r="C28" s="83"/>
      <c r="D28" s="71"/>
      <c r="E28" s="68"/>
    </row>
    <row r="29" spans="2:5" ht="13.5">
      <c r="B29" s="90" t="s">
        <v>29</v>
      </c>
      <c r="C29" s="87">
        <v>250</v>
      </c>
      <c r="D29" s="93"/>
      <c r="E29" s="68"/>
    </row>
    <row r="30" spans="2:5" ht="13.5">
      <c r="B30" s="90" t="s">
        <v>30</v>
      </c>
      <c r="C30" s="87">
        <v>140</v>
      </c>
      <c r="D30" s="71"/>
      <c r="E30" s="68"/>
    </row>
    <row r="31" spans="2:5" ht="13.5">
      <c r="B31" s="90" t="s">
        <v>31</v>
      </c>
      <c r="C31" s="87">
        <v>35</v>
      </c>
      <c r="D31" s="71"/>
      <c r="E31" s="68"/>
    </row>
    <row r="32" spans="2:5" ht="13.5">
      <c r="B32" s="90" t="s">
        <v>32</v>
      </c>
      <c r="C32" s="87"/>
      <c r="D32" s="80"/>
      <c r="E32" s="69"/>
    </row>
    <row r="33" spans="2:5" ht="13.5">
      <c r="B33" s="90" t="s">
        <v>73</v>
      </c>
      <c r="C33" s="87"/>
      <c r="D33" s="71"/>
      <c r="E33" s="68"/>
    </row>
    <row r="34" spans="2:5" ht="13.5">
      <c r="B34" s="90" t="s">
        <v>33</v>
      </c>
      <c r="C34" s="87">
        <v>35</v>
      </c>
      <c r="D34" s="71"/>
      <c r="E34" s="68"/>
    </row>
    <row r="35" spans="2:5" ht="13.5">
      <c r="B35" s="90" t="s">
        <v>34</v>
      </c>
      <c r="C35" s="87">
        <v>35</v>
      </c>
      <c r="D35" s="71"/>
      <c r="E35" s="68"/>
    </row>
    <row r="36" spans="2:5" ht="13.5">
      <c r="B36" s="92" t="s">
        <v>126</v>
      </c>
      <c r="C36" s="91">
        <f>SUM(C29:C35)</f>
        <v>495</v>
      </c>
      <c r="D36" s="71"/>
      <c r="E36" s="68"/>
    </row>
    <row r="37" spans="1:5" ht="13.5">
      <c r="A37" s="107" t="s">
        <v>36</v>
      </c>
      <c r="B37" s="90"/>
      <c r="C37" s="87"/>
      <c r="D37" s="71"/>
      <c r="E37" s="68"/>
    </row>
    <row r="38" spans="2:5" ht="13.5">
      <c r="B38" s="90" t="s">
        <v>35</v>
      </c>
      <c r="C38" s="87">
        <v>350</v>
      </c>
      <c r="D38" s="71"/>
      <c r="E38" s="68"/>
    </row>
    <row r="39" spans="2:5" ht="13.5">
      <c r="B39" s="90" t="s">
        <v>110</v>
      </c>
      <c r="C39" s="87">
        <v>25</v>
      </c>
      <c r="D39" s="71"/>
      <c r="E39" s="68"/>
    </row>
    <row r="40" spans="2:5" ht="13.5">
      <c r="B40" s="90" t="s">
        <v>37</v>
      </c>
      <c r="C40" s="87">
        <v>250</v>
      </c>
      <c r="D40" s="71"/>
      <c r="E40" s="68"/>
    </row>
    <row r="41" spans="2:5" ht="13.5">
      <c r="B41" s="90" t="s">
        <v>38</v>
      </c>
      <c r="C41" s="87">
        <v>100</v>
      </c>
      <c r="D41" s="71"/>
      <c r="E41" s="68"/>
    </row>
    <row r="42" spans="2:5" ht="13.5">
      <c r="B42" s="90" t="s">
        <v>39</v>
      </c>
      <c r="C42" s="87">
        <v>700</v>
      </c>
      <c r="D42" s="71"/>
      <c r="E42" s="68"/>
    </row>
    <row r="43" spans="2:5" ht="13.5">
      <c r="B43" s="88" t="s">
        <v>125</v>
      </c>
      <c r="C43" s="89">
        <f>SUM(C38:C42)</f>
        <v>1425</v>
      </c>
      <c r="D43" s="71"/>
      <c r="E43" s="68"/>
    </row>
    <row r="44" spans="1:5" ht="13.5">
      <c r="A44" s="107" t="s">
        <v>136</v>
      </c>
      <c r="C44" s="87"/>
      <c r="D44" s="71"/>
      <c r="E44" s="68"/>
    </row>
    <row r="45" spans="2:5" ht="13.5">
      <c r="B45" s="90" t="s">
        <v>4</v>
      </c>
      <c r="C45" s="87">
        <v>400</v>
      </c>
      <c r="D45" s="71"/>
      <c r="E45" s="68"/>
    </row>
    <row r="46" spans="2:5" ht="13.5">
      <c r="B46" s="73" t="s">
        <v>40</v>
      </c>
      <c r="C46" s="87">
        <v>450</v>
      </c>
      <c r="D46" s="71"/>
      <c r="E46" s="68"/>
    </row>
    <row r="47" spans="2:5" ht="13.5">
      <c r="B47" s="73" t="s">
        <v>41</v>
      </c>
      <c r="C47" s="87">
        <v>200</v>
      </c>
      <c r="D47" s="71"/>
      <c r="E47" s="68"/>
    </row>
    <row r="48" spans="2:5" ht="13.5">
      <c r="B48" s="90" t="s">
        <v>42</v>
      </c>
      <c r="C48" s="87"/>
      <c r="D48" s="71"/>
      <c r="E48" s="68"/>
    </row>
    <row r="49" spans="2:5" ht="13.5">
      <c r="B49" s="88" t="s">
        <v>124</v>
      </c>
      <c r="C49" s="89">
        <f>SUM(C45:C48)</f>
        <v>1050</v>
      </c>
      <c r="D49" s="71"/>
      <c r="E49" s="68"/>
    </row>
    <row r="50" spans="1:5" ht="13.5">
      <c r="A50" s="132" t="s">
        <v>43</v>
      </c>
      <c r="D50" s="71"/>
      <c r="E50" s="68"/>
    </row>
    <row r="51" spans="2:5" ht="13.5">
      <c r="B51" s="73" t="s">
        <v>123</v>
      </c>
      <c r="C51" s="87">
        <v>12000</v>
      </c>
      <c r="D51" s="71"/>
      <c r="E51" s="68"/>
    </row>
    <row r="52" spans="2:5" ht="13.5">
      <c r="B52" s="90" t="s">
        <v>111</v>
      </c>
      <c r="C52" s="87">
        <v>3000</v>
      </c>
      <c r="D52" s="71"/>
      <c r="E52" s="68"/>
    </row>
    <row r="53" spans="2:5" ht="13.5">
      <c r="B53" s="90" t="s">
        <v>112</v>
      </c>
      <c r="D53" s="71"/>
      <c r="E53" s="68"/>
    </row>
    <row r="54" spans="2:5" ht="13.5">
      <c r="B54" s="90" t="s">
        <v>113</v>
      </c>
      <c r="D54" s="71"/>
      <c r="E54" s="68"/>
    </row>
    <row r="55" spans="2:5" ht="13.5">
      <c r="B55" s="88" t="s">
        <v>122</v>
      </c>
      <c r="C55" s="89">
        <f>SUM(C51:C54)</f>
        <v>15000</v>
      </c>
      <c r="D55" s="71"/>
      <c r="E55" s="68"/>
    </row>
    <row r="56" spans="2:5" ht="13.5">
      <c r="B56" s="88"/>
      <c r="C56" s="87"/>
      <c r="D56" s="71"/>
      <c r="E56" s="68"/>
    </row>
    <row r="57" spans="2:5" ht="13.5">
      <c r="B57" s="86" t="s">
        <v>121</v>
      </c>
      <c r="C57" s="85">
        <f>SUM(C7+C10+C17+C21+C27+C36+C43+C49+C55)</f>
        <v>50870</v>
      </c>
      <c r="D57" s="71"/>
      <c r="E57" s="68"/>
    </row>
    <row r="58" spans="1:5" ht="13.5">
      <c r="A58" s="108" t="s">
        <v>7</v>
      </c>
      <c r="B58" s="84"/>
      <c r="C58" s="83"/>
      <c r="D58" s="71"/>
      <c r="E58" s="68"/>
    </row>
    <row r="59" spans="2:5" ht="13.5">
      <c r="B59" s="82" t="s">
        <v>114</v>
      </c>
      <c r="C59" s="81" t="s">
        <v>120</v>
      </c>
      <c r="D59" s="80"/>
      <c r="E59" s="68"/>
    </row>
    <row r="60" spans="2:5" s="75" customFormat="1" ht="24">
      <c r="B60" s="79" t="s">
        <v>115</v>
      </c>
      <c r="C60" s="78">
        <v>20000</v>
      </c>
      <c r="D60" s="77" t="s">
        <v>119</v>
      </c>
      <c r="E60" s="76"/>
    </row>
    <row r="61" spans="2:5" ht="13.5">
      <c r="B61" s="73" t="s">
        <v>13</v>
      </c>
      <c r="C61" s="74">
        <v>25267</v>
      </c>
      <c r="D61" s="71"/>
      <c r="E61" s="68"/>
    </row>
    <row r="62" spans="2:5" ht="13.5">
      <c r="B62" s="73" t="s">
        <v>66</v>
      </c>
      <c r="C62" s="74">
        <v>30</v>
      </c>
      <c r="D62" s="71" t="s">
        <v>118</v>
      </c>
      <c r="E62" s="68"/>
    </row>
    <row r="63" spans="2:5" ht="13.5">
      <c r="B63" s="73" t="s">
        <v>72</v>
      </c>
      <c r="C63" s="74"/>
      <c r="D63" s="71"/>
      <c r="E63" s="68"/>
    </row>
    <row r="64" spans="2:5" ht="13.5">
      <c r="B64" s="73" t="s">
        <v>116</v>
      </c>
      <c r="C64" s="74"/>
      <c r="D64" s="71"/>
      <c r="E64" s="68"/>
    </row>
    <row r="65" spans="2:5" ht="13.5">
      <c r="B65" s="73" t="s">
        <v>117</v>
      </c>
      <c r="C65" s="74">
        <v>682.59</v>
      </c>
      <c r="D65" s="71"/>
      <c r="E65" s="68"/>
    </row>
    <row r="66" spans="2:5" ht="15" thickBot="1">
      <c r="B66" s="73"/>
      <c r="C66" s="72">
        <f>SUM(C60:C65)</f>
        <v>45979.59</v>
      </c>
      <c r="D66" s="71"/>
      <c r="E66" s="68"/>
    </row>
    <row r="67" spans="2:3" ht="15">
      <c r="B67" s="68"/>
      <c r="C67" s="70"/>
    </row>
    <row r="68" spans="2:5" ht="13.5">
      <c r="B68" s="68"/>
      <c r="C68" s="70"/>
      <c r="E68" s="69"/>
    </row>
    <row r="69" spans="2:3" ht="15">
      <c r="B69" s="68"/>
      <c r="C69" s="68"/>
    </row>
    <row r="70" spans="2:3" ht="15">
      <c r="B70" s="68"/>
      <c r="C70" s="68"/>
    </row>
    <row r="71" spans="2:3" ht="15">
      <c r="B71" s="68"/>
      <c r="C71" s="68"/>
    </row>
  </sheetData>
  <sheetProtection/>
  <printOptions gridLines="1"/>
  <pageMargins left="0.31496062992125984" right="0.31496062992125984" top="0.15748031496062992" bottom="0.1968503937007874" header="0.31496062992125984" footer="0.31496062992125984"/>
  <pageSetup horizontalDpi="600" verticalDpi="600" orientation="portrait" paperSize="9"/>
  <rowBreaks count="1" manualBreakCount="1">
    <brk id="58" min="1" max="2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="115" zoomScaleNormal="115" workbookViewId="0" topLeftCell="A4">
      <selection activeCell="D27" sqref="D27"/>
    </sheetView>
  </sheetViews>
  <sheetFormatPr defaultColWidth="8.8515625" defaultRowHeight="12.75"/>
  <cols>
    <col min="1" max="1" width="22.421875" style="3" bestFit="1" customWidth="1"/>
    <col min="2" max="2" width="57.421875" style="0" customWidth="1"/>
    <col min="3" max="3" width="19.421875" style="1" bestFit="1" customWidth="1"/>
    <col min="4" max="4" width="27.421875" style="0" customWidth="1"/>
  </cols>
  <sheetData>
    <row r="1" spans="1:2" ht="12">
      <c r="A1" s="2" t="s">
        <v>5</v>
      </c>
      <c r="B1" s="6"/>
    </row>
    <row r="2" spans="1:2" ht="12">
      <c r="A2" s="2" t="s">
        <v>104</v>
      </c>
      <c r="B2" s="6"/>
    </row>
    <row r="3" spans="1:2" ht="12">
      <c r="A3" s="2" t="s">
        <v>1</v>
      </c>
      <c r="B3" s="6"/>
    </row>
    <row r="5" spans="1:4" ht="24">
      <c r="A5" s="62" t="s">
        <v>2</v>
      </c>
      <c r="B5" s="63" t="s">
        <v>3</v>
      </c>
      <c r="C5" s="63" t="s">
        <v>86</v>
      </c>
      <c r="D5" s="63" t="s">
        <v>105</v>
      </c>
    </row>
    <row r="6" spans="1:3" ht="12">
      <c r="A6" s="58" t="s">
        <v>87</v>
      </c>
      <c r="B6" s="59" t="s">
        <v>88</v>
      </c>
      <c r="C6" s="64">
        <v>1</v>
      </c>
    </row>
    <row r="7" spans="1:3" ht="12">
      <c r="A7" s="58" t="s">
        <v>87</v>
      </c>
      <c r="B7" s="59" t="s">
        <v>89</v>
      </c>
      <c r="C7" s="64">
        <v>1</v>
      </c>
    </row>
    <row r="8" spans="1:3" ht="12">
      <c r="A8" s="58" t="s">
        <v>87</v>
      </c>
      <c r="B8" s="59" t="s">
        <v>90</v>
      </c>
      <c r="C8" s="64">
        <v>1</v>
      </c>
    </row>
    <row r="9" spans="1:3" ht="12">
      <c r="A9" s="58" t="s">
        <v>87</v>
      </c>
      <c r="B9" s="59" t="s">
        <v>91</v>
      </c>
      <c r="C9" s="64">
        <v>1</v>
      </c>
    </row>
    <row r="10" spans="1:3" ht="12">
      <c r="A10" s="58" t="s">
        <v>87</v>
      </c>
      <c r="B10" s="59" t="s">
        <v>92</v>
      </c>
      <c r="C10" s="64">
        <v>355338</v>
      </c>
    </row>
    <row r="11" spans="1:3" ht="12">
      <c r="A11" s="60">
        <v>2011</v>
      </c>
      <c r="B11" s="59" t="s">
        <v>93</v>
      </c>
      <c r="C11" s="64">
        <v>705</v>
      </c>
    </row>
    <row r="12" spans="1:3" ht="15.75" customHeight="1">
      <c r="A12" s="60"/>
      <c r="B12" s="61" t="s">
        <v>94</v>
      </c>
      <c r="C12" s="64">
        <v>925</v>
      </c>
    </row>
    <row r="13" spans="1:3" ht="12">
      <c r="A13" s="60"/>
      <c r="B13" s="61" t="s">
        <v>95</v>
      </c>
      <c r="C13" s="64">
        <v>150</v>
      </c>
    </row>
    <row r="14" spans="1:3" ht="12">
      <c r="A14" s="60"/>
      <c r="B14" s="59" t="s">
        <v>96</v>
      </c>
      <c r="C14" s="64">
        <v>395</v>
      </c>
    </row>
    <row r="15" spans="1:3" ht="12">
      <c r="A15" s="60"/>
      <c r="B15" s="61" t="s">
        <v>97</v>
      </c>
      <c r="C15" s="64">
        <v>6560</v>
      </c>
    </row>
    <row r="16" spans="1:3" ht="12">
      <c r="A16" s="60"/>
      <c r="B16" s="59" t="s">
        <v>98</v>
      </c>
      <c r="C16" s="64"/>
    </row>
    <row r="17" spans="1:3" ht="12">
      <c r="A17" s="60"/>
      <c r="B17" s="59" t="s">
        <v>99</v>
      </c>
      <c r="C17" s="64">
        <v>2</v>
      </c>
    </row>
    <row r="18" spans="1:4" ht="12">
      <c r="A18" s="136">
        <v>41365</v>
      </c>
      <c r="B18" s="59" t="s">
        <v>100</v>
      </c>
      <c r="C18" s="64">
        <v>564</v>
      </c>
      <c r="D18" s="135"/>
    </row>
    <row r="19" spans="1:3" ht="12">
      <c r="A19" s="60"/>
      <c r="B19" s="61" t="s">
        <v>101</v>
      </c>
      <c r="C19" s="64">
        <v>1353</v>
      </c>
    </row>
    <row r="20" spans="1:3" ht="12">
      <c r="A20" s="60"/>
      <c r="B20" s="59" t="s">
        <v>102</v>
      </c>
      <c r="C20" s="64">
        <v>938</v>
      </c>
    </row>
    <row r="21" spans="1:3" ht="12">
      <c r="A21" s="60"/>
      <c r="B21" s="59" t="s">
        <v>103</v>
      </c>
      <c r="C21" s="64">
        <v>185</v>
      </c>
    </row>
    <row r="22" ht="12">
      <c r="A22" s="60"/>
    </row>
    <row r="23" ht="12">
      <c r="A23" s="60"/>
    </row>
    <row r="24" ht="12">
      <c r="A24" s="60"/>
    </row>
    <row r="25" ht="12">
      <c r="A25" s="60"/>
    </row>
    <row r="26" ht="12">
      <c r="A26" s="60"/>
    </row>
    <row r="27" ht="12">
      <c r="A27" s="60"/>
    </row>
    <row r="28" ht="12">
      <c r="C28" s="1">
        <f>SUM(C6:C27)</f>
        <v>367119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Slater4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Slater</dc:creator>
  <cp:keywords/>
  <dc:description/>
  <cp:lastModifiedBy>Caroline Braidwood</cp:lastModifiedBy>
  <cp:lastPrinted>2015-01-07T16:51:01Z</cp:lastPrinted>
  <dcterms:created xsi:type="dcterms:W3CDTF">2010-10-31T11:29:21Z</dcterms:created>
  <dcterms:modified xsi:type="dcterms:W3CDTF">2015-11-16T16:35:21Z</dcterms:modified>
  <cp:category/>
  <cp:version/>
  <cp:contentType/>
  <cp:contentStatus/>
</cp:coreProperties>
</file>